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Mateja\2026\Rebalansi\I. rebalans\Prijedlog I. rebalansa\"/>
    </mc:Choice>
  </mc:AlternateContent>
  <xr:revisionPtr revIDLastSave="0" documentId="13_ncr:1_{E26F5585-B99E-49D3-9B11-00806A84EFEF}" xr6:coauthVersionLast="47" xr6:coauthVersionMax="47" xr10:uidLastSave="{00000000-0000-0000-0000-000000000000}"/>
  <bookViews>
    <workbookView xWindow="-120" yWindow="-120" windowWidth="38640" windowHeight="21120" xr2:uid="{68B581D3-456B-4A43-BF48-9EFD73DC8CCB}"/>
  </bookViews>
  <sheets>
    <sheet name="SAŽETAK" sheetId="7" r:id="rId1"/>
    <sheet name="Račun prihoda i rashoda" sheetId="3" r:id="rId2"/>
    <sheet name="Prihodi i rashodi po izvorima" sheetId="4" r:id="rId3"/>
    <sheet name="Rashodi prema funkcijskoj kl" sheetId="2" r:id="rId4"/>
    <sheet name="Račun financiranja" sheetId="5" r:id="rId5"/>
    <sheet name="Preneseni višak manjak" sheetId="6" r:id="rId6"/>
    <sheet name="POSEBNI DIO" sheetId="1" r:id="rId7"/>
  </sheets>
  <definedNames>
    <definedName name="_xlnm._FilterDatabase" localSheetId="6" hidden="1">'POSEBNI DIO'!$A$12:$E$182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" i="3" l="1"/>
  <c r="D14" i="6" l="1"/>
  <c r="H40" i="7"/>
  <c r="G40" i="7"/>
  <c r="F40" i="7"/>
  <c r="H31" i="7"/>
  <c r="G31" i="7"/>
  <c r="F31" i="7"/>
  <c r="D11" i="6"/>
  <c r="C17" i="6"/>
  <c r="B17" i="6"/>
  <c r="C11" i="6"/>
  <c r="C23" i="6" s="1"/>
  <c r="B11" i="6"/>
  <c r="B23" i="6" s="1"/>
  <c r="D20" i="6"/>
  <c r="D17" i="6" s="1"/>
  <c r="D15" i="6"/>
  <c r="D13" i="6"/>
  <c r="D12" i="6"/>
  <c r="D112" i="1"/>
  <c r="C112" i="1"/>
  <c r="D111" i="1"/>
  <c r="E22" i="4"/>
  <c r="D22" i="4"/>
  <c r="C22" i="4"/>
  <c r="E50" i="4"/>
  <c r="D50" i="4"/>
  <c r="C50" i="4"/>
  <c r="E16" i="3"/>
  <c r="C11" i="3"/>
  <c r="C10" i="3"/>
  <c r="E11" i="3"/>
  <c r="E10" i="3" s="1"/>
  <c r="D11" i="3"/>
  <c r="D10" i="3" s="1"/>
  <c r="E13" i="3"/>
  <c r="E14" i="3"/>
  <c r="E15" i="3"/>
  <c r="E17" i="3"/>
  <c r="E12" i="3"/>
  <c r="E18" i="3"/>
  <c r="D18" i="3"/>
  <c r="C18" i="3"/>
  <c r="D28" i="3"/>
  <c r="C28" i="3"/>
  <c r="D21" i="3"/>
  <c r="C21" i="3"/>
  <c r="E30" i="3"/>
  <c r="E29" i="3"/>
  <c r="E23" i="3"/>
  <c r="E24" i="3"/>
  <c r="E25" i="3"/>
  <c r="E26" i="3"/>
  <c r="E27" i="3"/>
  <c r="E22" i="3"/>
  <c r="E42" i="1"/>
  <c r="D23" i="6" l="1"/>
  <c r="E112" i="1"/>
  <c r="C20" i="3"/>
  <c r="D20" i="3"/>
  <c r="E21" i="3"/>
  <c r="E20" i="3" s="1"/>
  <c r="C114" i="1" l="1"/>
  <c r="C99" i="1"/>
  <c r="E54" i="1"/>
  <c r="C84" i="1"/>
  <c r="C55" i="1"/>
  <c r="C34" i="1"/>
  <c r="D181" i="1"/>
  <c r="D180" i="1" s="1"/>
  <c r="E180" i="1" s="1"/>
  <c r="C181" i="1"/>
  <c r="D178" i="1"/>
  <c r="D177" i="1" s="1"/>
  <c r="C178" i="1"/>
  <c r="C177" i="1" s="1"/>
  <c r="E179" i="1"/>
  <c r="D173" i="1"/>
  <c r="D172" i="1" s="1"/>
  <c r="E172" i="1" s="1"/>
  <c r="C173" i="1"/>
  <c r="E175" i="1"/>
  <c r="E174" i="1"/>
  <c r="C150" i="1"/>
  <c r="D169" i="1"/>
  <c r="D168" i="1" s="1"/>
  <c r="E168" i="1" s="1"/>
  <c r="C169" i="1"/>
  <c r="E170" i="1"/>
  <c r="D165" i="1"/>
  <c r="D164" i="1" s="1"/>
  <c r="E164" i="1" s="1"/>
  <c r="C165" i="1"/>
  <c r="E166" i="1"/>
  <c r="E167" i="1"/>
  <c r="D162" i="1"/>
  <c r="D161" i="1" s="1"/>
  <c r="E161" i="1" s="1"/>
  <c r="C162" i="1"/>
  <c r="E163" i="1"/>
  <c r="D159" i="1"/>
  <c r="D158" i="1" s="1"/>
  <c r="E158" i="1" s="1"/>
  <c r="C159" i="1"/>
  <c r="E160" i="1"/>
  <c r="D156" i="1"/>
  <c r="D155" i="1" s="1"/>
  <c r="E155" i="1" s="1"/>
  <c r="C156" i="1"/>
  <c r="E157" i="1"/>
  <c r="D152" i="1"/>
  <c r="D151" i="1" s="1"/>
  <c r="E151" i="1" s="1"/>
  <c r="C152" i="1"/>
  <c r="E154" i="1"/>
  <c r="E153" i="1"/>
  <c r="C143" i="1"/>
  <c r="D148" i="1"/>
  <c r="D147" i="1" s="1"/>
  <c r="E147" i="1" s="1"/>
  <c r="C148" i="1"/>
  <c r="E149" i="1"/>
  <c r="D145" i="1"/>
  <c r="D144" i="1" s="1"/>
  <c r="E144" i="1" s="1"/>
  <c r="C145" i="1"/>
  <c r="E146" i="1"/>
  <c r="D140" i="1"/>
  <c r="D139" i="1" s="1"/>
  <c r="E139" i="1" s="1"/>
  <c r="C140" i="1"/>
  <c r="E142" i="1"/>
  <c r="E141" i="1"/>
  <c r="D135" i="1"/>
  <c r="D134" i="1" s="1"/>
  <c r="E134" i="1" s="1"/>
  <c r="C135" i="1"/>
  <c r="E138" i="1"/>
  <c r="E137" i="1"/>
  <c r="E136" i="1"/>
  <c r="D132" i="1"/>
  <c r="D131" i="1" s="1"/>
  <c r="E131" i="1" s="1"/>
  <c r="C132" i="1"/>
  <c r="E133" i="1"/>
  <c r="D129" i="1"/>
  <c r="D128" i="1" s="1"/>
  <c r="E128" i="1" s="1"/>
  <c r="C129" i="1"/>
  <c r="E130" i="1"/>
  <c r="D125" i="1"/>
  <c r="D124" i="1" s="1"/>
  <c r="E124" i="1" s="1"/>
  <c r="C125" i="1"/>
  <c r="E127" i="1"/>
  <c r="E126" i="1"/>
  <c r="D121" i="1"/>
  <c r="D120" i="1" s="1"/>
  <c r="E120" i="1" s="1"/>
  <c r="C121" i="1"/>
  <c r="E123" i="1"/>
  <c r="E122" i="1"/>
  <c r="D116" i="1"/>
  <c r="D115" i="1" s="1"/>
  <c r="E115" i="1" s="1"/>
  <c r="C116" i="1"/>
  <c r="E118" i="1"/>
  <c r="E119" i="1"/>
  <c r="E117" i="1"/>
  <c r="E113" i="1"/>
  <c r="D109" i="1"/>
  <c r="C109" i="1"/>
  <c r="E110" i="1"/>
  <c r="D105" i="1"/>
  <c r="C105" i="1"/>
  <c r="E107" i="1"/>
  <c r="E106" i="1"/>
  <c r="D101" i="1"/>
  <c r="D100" i="1" s="1"/>
  <c r="E100" i="1" s="1"/>
  <c r="C101" i="1"/>
  <c r="E102" i="1"/>
  <c r="E103" i="1"/>
  <c r="C12" i="1"/>
  <c r="D97" i="1"/>
  <c r="E98" i="1"/>
  <c r="C97" i="1"/>
  <c r="D94" i="1"/>
  <c r="C94" i="1"/>
  <c r="E95" i="1"/>
  <c r="D92" i="1"/>
  <c r="C92" i="1"/>
  <c r="E93" i="1"/>
  <c r="D89" i="1"/>
  <c r="D88" i="1" s="1"/>
  <c r="E88" i="1" s="1"/>
  <c r="C89" i="1"/>
  <c r="E90" i="1"/>
  <c r="E87" i="1"/>
  <c r="D86" i="1"/>
  <c r="D85" i="1" s="1"/>
  <c r="E85" i="1" s="1"/>
  <c r="C86" i="1"/>
  <c r="D81" i="1"/>
  <c r="D80" i="1" s="1"/>
  <c r="E80" i="1" s="1"/>
  <c r="C81" i="1"/>
  <c r="E83" i="1"/>
  <c r="E81" i="1" s="1"/>
  <c r="D78" i="1"/>
  <c r="C78" i="1"/>
  <c r="E79" i="1"/>
  <c r="D75" i="1"/>
  <c r="D74" i="1" s="1"/>
  <c r="E74" i="1" s="1"/>
  <c r="C75" i="1"/>
  <c r="E76" i="1"/>
  <c r="E73" i="1"/>
  <c r="D72" i="1"/>
  <c r="D71" i="1" s="1"/>
  <c r="E71" i="1" s="1"/>
  <c r="C72" i="1"/>
  <c r="D69" i="1"/>
  <c r="D68" i="1" s="1"/>
  <c r="C69" i="1"/>
  <c r="E70" i="1"/>
  <c r="D66" i="1"/>
  <c r="D65" i="1" s="1"/>
  <c r="E65" i="1" s="1"/>
  <c r="C66" i="1"/>
  <c r="E67" i="1"/>
  <c r="D63" i="1"/>
  <c r="D62" i="1" s="1"/>
  <c r="C63" i="1"/>
  <c r="C62" i="1" s="1"/>
  <c r="C61" i="1" s="1"/>
  <c r="E64" i="1"/>
  <c r="E63" i="1" s="1"/>
  <c r="E62" i="1" s="1"/>
  <c r="D57" i="1"/>
  <c r="D56" i="1" s="1"/>
  <c r="E56" i="1" s="1"/>
  <c r="C57" i="1"/>
  <c r="E59" i="1"/>
  <c r="E58" i="1"/>
  <c r="D53" i="1"/>
  <c r="D52" i="1" s="1"/>
  <c r="E52" i="1" s="1"/>
  <c r="C53" i="1"/>
  <c r="D50" i="1"/>
  <c r="C50" i="1"/>
  <c r="E51" i="1"/>
  <c r="E47" i="1"/>
  <c r="D47" i="1"/>
  <c r="D46" i="1" s="1"/>
  <c r="E46" i="1" s="1"/>
  <c r="C47" i="1"/>
  <c r="D44" i="1"/>
  <c r="D43" i="1" s="1"/>
  <c r="E43" i="1" s="1"/>
  <c r="E45" i="1"/>
  <c r="E44" i="1" s="1"/>
  <c r="C44" i="1"/>
  <c r="D40" i="1"/>
  <c r="C40" i="1"/>
  <c r="E41" i="1"/>
  <c r="D36" i="1"/>
  <c r="D35" i="1" s="1"/>
  <c r="E38" i="1"/>
  <c r="E37" i="1"/>
  <c r="C36" i="1"/>
  <c r="E182" i="1"/>
  <c r="E111" i="1"/>
  <c r="D108" i="1"/>
  <c r="E108" i="1" s="1"/>
  <c r="D104" i="1"/>
  <c r="E104" i="1" s="1"/>
  <c r="E96" i="1"/>
  <c r="E77" i="1"/>
  <c r="E49" i="1"/>
  <c r="D39" i="1"/>
  <c r="E39" i="1" s="1"/>
  <c r="E12" i="1"/>
  <c r="D12" i="1"/>
  <c r="E177" i="1" l="1"/>
  <c r="D91" i="1"/>
  <c r="E178" i="1"/>
  <c r="E181" i="1"/>
  <c r="D55" i="1"/>
  <c r="E55" i="1" s="1"/>
  <c r="D99" i="1"/>
  <c r="E99" i="1" s="1"/>
  <c r="E173" i="1"/>
  <c r="D34" i="1"/>
  <c r="E34" i="1" s="1"/>
  <c r="E35" i="1"/>
  <c r="D61" i="1"/>
  <c r="E61" i="1" s="1"/>
  <c r="D114" i="1"/>
  <c r="E114" i="1" s="1"/>
  <c r="E169" i="1"/>
  <c r="D150" i="1"/>
  <c r="E150" i="1" s="1"/>
  <c r="E165" i="1"/>
  <c r="E162" i="1"/>
  <c r="E159" i="1"/>
  <c r="E156" i="1"/>
  <c r="E148" i="1"/>
  <c r="E152" i="1"/>
  <c r="D143" i="1"/>
  <c r="E143" i="1" s="1"/>
  <c r="E145" i="1"/>
  <c r="E135" i="1"/>
  <c r="E129" i="1"/>
  <c r="E140" i="1"/>
  <c r="E125" i="1"/>
  <c r="E132" i="1"/>
  <c r="E121" i="1"/>
  <c r="E69" i="1"/>
  <c r="E116" i="1"/>
  <c r="E105" i="1"/>
  <c r="E109" i="1"/>
  <c r="E92" i="1"/>
  <c r="E97" i="1"/>
  <c r="E91" i="1"/>
  <c r="E101" i="1"/>
  <c r="E89" i="1"/>
  <c r="E94" i="1"/>
  <c r="E86" i="1"/>
  <c r="E72" i="1"/>
  <c r="E75" i="1"/>
  <c r="E78" i="1"/>
  <c r="E66" i="1"/>
  <c r="E53" i="1"/>
  <c r="E50" i="1"/>
  <c r="E57" i="1"/>
  <c r="E40" i="1"/>
  <c r="E36" i="1"/>
  <c r="D176" i="1"/>
  <c r="E68" i="1"/>
  <c r="D84" i="1" l="1"/>
  <c r="C176" i="1"/>
  <c r="E176" i="1" l="1"/>
  <c r="C33" i="1"/>
  <c r="E84" i="1"/>
  <c r="D33" i="1"/>
  <c r="E33" i="1" l="1"/>
  <c r="F17" i="7" l="1"/>
  <c r="F47" i="7" s="1"/>
  <c r="H17" i="7"/>
  <c r="H47" i="7" s="1"/>
  <c r="G17" i="7"/>
  <c r="G47" i="7" s="1"/>
  <c r="G20" i="7"/>
  <c r="G48" i="7" s="1"/>
  <c r="F20" i="7"/>
  <c r="H20" i="7"/>
  <c r="H48" i="7" s="1"/>
  <c r="F23" i="7" l="1"/>
  <c r="G49" i="7"/>
  <c r="H49" i="7"/>
  <c r="G23" i="7"/>
  <c r="H23" i="7"/>
  <c r="F48" i="7"/>
  <c r="F49" i="7" s="1"/>
</calcChain>
</file>

<file path=xl/sharedStrings.xml><?xml version="1.0" encoding="utf-8"?>
<sst xmlns="http://schemas.openxmlformats.org/spreadsheetml/2006/main" count="542" uniqueCount="181">
  <si>
    <t>POSEBNI DIO</t>
  </si>
  <si>
    <t>Članak 4.</t>
  </si>
  <si>
    <t>U članku 6. stupac Financijski plan za 2026. mijenja se kako slijedi:</t>
  </si>
  <si>
    <t>Proračunski korisnik 14283</t>
  </si>
  <si>
    <t>Osnovna škola Milana Langa</t>
  </si>
  <si>
    <t>Opći prihodi i  primici</t>
  </si>
  <si>
    <t>Vlastiti prihodi PK</t>
  </si>
  <si>
    <t>Vlastiti prihodi PK - višak</t>
  </si>
  <si>
    <t>Prihodi za posebne namjene PK</t>
  </si>
  <si>
    <t>Prihodi za posebne namjene PK - višak</t>
  </si>
  <si>
    <t>Pomoći PK</t>
  </si>
  <si>
    <t>Donacije PK</t>
  </si>
  <si>
    <t>Donacije PK - višak</t>
  </si>
  <si>
    <t>Brojčana oznaka i naziv</t>
  </si>
  <si>
    <t>Povećanje/
smanjenje</t>
  </si>
  <si>
    <t>Plan 
za 2026.</t>
  </si>
  <si>
    <t>Novi plan
2026.</t>
  </si>
  <si>
    <t>Decentralizirane funkcije - dodatni udio u porezu na dohodak</t>
  </si>
  <si>
    <t>Pomoći iz državnog proračuna</t>
  </si>
  <si>
    <t>Pomoći iz državnog proračuna PK</t>
  </si>
  <si>
    <t>Pomoći iz državnog proračuna PK - višak</t>
  </si>
  <si>
    <t>Pomoć iz DP kroz nac. sufinanciranje EU projekata - predujam</t>
  </si>
  <si>
    <t>Pomoć iz DP kroz nacion. sufinanciranje EU projekata - OPP</t>
  </si>
  <si>
    <t>Erasmus + PK - raspoloživ predujam</t>
  </si>
  <si>
    <t>Erasmus + PK - raspoloživ predujam - višak</t>
  </si>
  <si>
    <t>Pomoći PK iz ostalih proračuna</t>
  </si>
  <si>
    <t>Europski poljoprivredni jamstveni fond (EAGF)</t>
  </si>
  <si>
    <t>Europski socijalni fond plus - raspoloživ predujam</t>
  </si>
  <si>
    <t>Europski socijalni fond plus - predfinanciranje OPP</t>
  </si>
  <si>
    <t>Prihodi od prodaje nefinancijske imovine i osiguranja PK</t>
  </si>
  <si>
    <t>Izvor 1.1.13</t>
  </si>
  <si>
    <t>Izvor 3.1.13</t>
  </si>
  <si>
    <t>Izvor 3.1.14</t>
  </si>
  <si>
    <t>Izvor 4.3.31</t>
  </si>
  <si>
    <t>Izvor 4.3.32</t>
  </si>
  <si>
    <t>Izvor 5.0.111</t>
  </si>
  <si>
    <t>Izvor 5.0.113</t>
  </si>
  <si>
    <t>Izvor 5.0.114</t>
  </si>
  <si>
    <t>Izvor 5.0.12001</t>
  </si>
  <si>
    <t>Izvor 5.0.12111</t>
  </si>
  <si>
    <t>Izvor 5.1.0002</t>
  </si>
  <si>
    <t>Izvor 5.1.0003</t>
  </si>
  <si>
    <t>Izvor 5.2.13</t>
  </si>
  <si>
    <t>Izvor 5.4.11</t>
  </si>
  <si>
    <t>Izvor 5.6.1001</t>
  </si>
  <si>
    <t>Izvor 5.6.1111</t>
  </si>
  <si>
    <t>Izvor 6.1.13</t>
  </si>
  <si>
    <t>Izvor 6.1.14</t>
  </si>
  <si>
    <t>Izvor 7.1.13</t>
  </si>
  <si>
    <t>OSNOVNOŠKOLSKO OBRAZOVANJE</t>
  </si>
  <si>
    <t>Redovna djelatnost OŠ Milana Langa</t>
  </si>
  <si>
    <t>32</t>
  </si>
  <si>
    <t>Materijalni rashodi</t>
  </si>
  <si>
    <t>37</t>
  </si>
  <si>
    <t>Naknade građanima i kućanstvima na temelju osiguranja i druge naknade</t>
  </si>
  <si>
    <t>34</t>
  </si>
  <si>
    <t>Financijski rashodi</t>
  </si>
  <si>
    <t>38</t>
  </si>
  <si>
    <t>Rashodi za donacije, kazne, naknade šteta i kapitalne pomoći</t>
  </si>
  <si>
    <t>Rashodi za zaposlene - OŠ Milana Langa</t>
  </si>
  <si>
    <t>31</t>
  </si>
  <si>
    <t>Rashodi za zaposlene</t>
  </si>
  <si>
    <t>Ulaganje u objekte i opremu OŠ Milana Langa</t>
  </si>
  <si>
    <t>42</t>
  </si>
  <si>
    <t>Rashodi za nabavu proizvedene dugotrajne imovine</t>
  </si>
  <si>
    <t>45</t>
  </si>
  <si>
    <t>Rashodi za dodatna ulaganja na nefinancijskoj imovini</t>
  </si>
  <si>
    <t>Nabava udžbenika i lektire OŠ Milana Langa</t>
  </si>
  <si>
    <t>Produženi boravak i školska prehrana OŠ Milana Langa</t>
  </si>
  <si>
    <t>Izborni, izvannastavni i ostali programi OŠ Milana Langa</t>
  </si>
  <si>
    <t>36</t>
  </si>
  <si>
    <t>Pomoći dane u inozemstvo i unutar općeg proračuna</t>
  </si>
  <si>
    <t>Školska shema OŠ Milana Langa</t>
  </si>
  <si>
    <t>Vjetar u leđa - faza VII - OŠ Milana Langa</t>
  </si>
  <si>
    <t>Pomoćnici u nastavi - OŠ Milana Langa</t>
  </si>
  <si>
    <t>Erasmus + OŠ Milana Langa</t>
  </si>
  <si>
    <t>Program 4070</t>
  </si>
  <si>
    <t>Aktivnost A407006</t>
  </si>
  <si>
    <t>Rashodi poslovanja</t>
  </si>
  <si>
    <t>Aktivnost A407014</t>
  </si>
  <si>
    <t>Aktivnost A407019</t>
  </si>
  <si>
    <t>4</t>
  </si>
  <si>
    <t>Rashodi za nabavu nefinancijske imovine</t>
  </si>
  <si>
    <t>Aktivnost A407024</t>
  </si>
  <si>
    <t>Aktivnost A407029</t>
  </si>
  <si>
    <t>Aktivnost A407034</t>
  </si>
  <si>
    <t>Tekući projekt T407006</t>
  </si>
  <si>
    <t>Tekući projekt T407012</t>
  </si>
  <si>
    <t>Izvor 1.1.11</t>
  </si>
  <si>
    <t>Tekući projekt T407018</t>
  </si>
  <si>
    <t>Tekući projekt T407020</t>
  </si>
  <si>
    <t>Članak 3.</t>
  </si>
  <si>
    <t xml:space="preserve">A. RAČUN PRIHODA I RASHODA </t>
  </si>
  <si>
    <t>RASHODI PREMA FUNKCIJSKOJ KLASIFIKACIJI</t>
  </si>
  <si>
    <t>BROJČANA OZNAKA I NAZIV</t>
  </si>
  <si>
    <t>UKUPNI RASHODI</t>
  </si>
  <si>
    <t>09 Obrazovanje</t>
  </si>
  <si>
    <t>091 Predškolsko i osnovno obrazovanje</t>
  </si>
  <si>
    <t>0912 Osnovno obrazovanje</t>
  </si>
  <si>
    <t>U članku 3. stupac Financijski plan za 2026. mijenja se kako slijedi:</t>
  </si>
  <si>
    <t>Članak 2.</t>
  </si>
  <si>
    <t>A1. PRIHODI I RASHODI PREMA EKONOMSKOJ KLASIFIKACIJI</t>
  </si>
  <si>
    <t>UKUPNO PRIHODI</t>
  </si>
  <si>
    <t>6 Prihodi poslovanja</t>
  </si>
  <si>
    <t>63 Pomoći iz inozemstva i od subjekata unutar općeg proračuna</t>
  </si>
  <si>
    <t>64 Prihodi od imovine</t>
  </si>
  <si>
    <t>65 Prihodi od upravnih i administrativnih pristojbi, pristojbi po posebnim propisima i naknada</t>
  </si>
  <si>
    <t>66 Prihodi od prodaje proizvoda i robe te pruženih usluga, prihodi od donacija te povrati po prot. jam.</t>
  </si>
  <si>
    <t xml:space="preserve">68 Kazne, upravne mjere i ostali prihodi                                                               </t>
  </si>
  <si>
    <t>7 Prihodi od prodaje nefinancijske imovine</t>
  </si>
  <si>
    <t>72 Prihodi od prodaje proizvedene dugotrajne imovine</t>
  </si>
  <si>
    <t>UKUPNO RASHODI</t>
  </si>
  <si>
    <t>3 Rashodi poslovanja</t>
  </si>
  <si>
    <t>31 Rashodi za zaposlene</t>
  </si>
  <si>
    <t>32 Materijalni rashodi</t>
  </si>
  <si>
    <t>34 Financijski rashodi</t>
  </si>
  <si>
    <t>36 Pomoći dane u inozemstvo i unutar općeg proračuna</t>
  </si>
  <si>
    <t>37 Naknade građanima i kućanstvima na temelju osiguranja i druge naknade</t>
  </si>
  <si>
    <t xml:space="preserve">38 Rashodi za donacije, kazne, naknade šteta i kapitalne pomoći                                                                                      </t>
  </si>
  <si>
    <t>4 Rashodi za nabavu nefinancijske imovine</t>
  </si>
  <si>
    <t>42 Rashodi za nabavu proizvedene dugotrajne imovine</t>
  </si>
  <si>
    <t>45 Rashodi za dodatna ulaganja na nefinancijskoj imovini</t>
  </si>
  <si>
    <t>67 Prihodi iz nadležnog proračuna i od HZZO-a temeljem ugovornih obveza</t>
  </si>
  <si>
    <t xml:space="preserve"> A.2. PRIHODI  PREMA IZVORIMA FINANCIRANJA</t>
  </si>
  <si>
    <t>A.2. RASHODI PREMA IZVORIMA FINANCIRANJA</t>
  </si>
  <si>
    <t>U Računu prihoda i rashoda Plana i projekcija za 2027. i 2028. godinu utvrđuju se prihodi i rashodi iskazani prema ekonomskoj klasifikaciji i prema izvorima financiranja, kako slijedi:</t>
  </si>
  <si>
    <t>Primici od financijske imovine i zaduživanja i izdaci za financijsku imovinu i otplatu zajmova u Financijskom planu za 2026. i projekcijama za 2027. i 2028. godinu utvrđuju se kako slijedi:</t>
  </si>
  <si>
    <t>B. RAČUN FINANCIRANJA</t>
  </si>
  <si>
    <t>B1. RAČUN FINANCIRANJA PREMA EKONOMSKOJ KLASIFIKACIJI</t>
  </si>
  <si>
    <t>Razred / skupina</t>
  </si>
  <si>
    <t>Naziv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</si>
  <si>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</si>
  <si>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</si>
  <si>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</si>
  <si>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</si>
  <si>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B2. RAČUN FINANCIRANJA PREMA IZVORIMA FINANCIRANJA</t>
  </si>
  <si>
    <t>UKUPNO PRIMICI</t>
  </si>
  <si>
    <t>Namjenski primici od zaduživanja</t>
  </si>
  <si>
    <t>8.3.</t>
  </si>
  <si>
    <t>Namjenski primici od zaduživanja PK</t>
  </si>
  <si>
    <t>UKUPNO IZDACI</t>
  </si>
  <si>
    <t>Opći prihodi i primici</t>
  </si>
  <si>
    <t>1.1.</t>
  </si>
  <si>
    <t>Vlastiti prihodi</t>
  </si>
  <si>
    <t>3.1.</t>
  </si>
  <si>
    <t xml:space="preserve"> Vlastiti prihodi PK</t>
  </si>
  <si>
    <t>…</t>
  </si>
  <si>
    <t>Članak 5.</t>
  </si>
  <si>
    <t>C.) PRENESENI VIŠAK/MANJAK PRIHODA NAD RASHODIMA</t>
  </si>
  <si>
    <t>Brojčana oznaka i naziv </t>
  </si>
  <si>
    <t>UKUPAN DONOS VIŠKA/MANJKA IZ PRETHODNE(IH) GODINE</t>
  </si>
  <si>
    <t>92 Višak prihoda iz prethodne godine koji će se rasporediti</t>
  </si>
  <si>
    <t>Prih. od prod. ili zamj. nef. imovine i nakn. s nasl. os. PK</t>
  </si>
  <si>
    <t>92 Manjak prihoda iz prethodne godine za pokriće</t>
  </si>
  <si>
    <t>RAZLIKA VIŠAK/MANJAK IZ PRETHODNE(IH) GODINE KOJI ĆE SE RASPOREDITI/POKRITI</t>
  </si>
  <si>
    <t>U članku 5. preneseni višak i manjak prihoda nad rashodima utvrđen u Planu i projekcijama za 2027. i 2028. godinu, mijenja se u stupcu Plan za 2026. kako slijedi:</t>
  </si>
  <si>
    <t>I. OPĆI DIO</t>
  </si>
  <si>
    <t>Članak 1.</t>
  </si>
  <si>
    <t>Financijski plan Osnovne škole Milana Langa za 2026. (u daljnjem tekstu: Financijski plan) i projekcije za 2027. i 2028. godinu sadrži:</t>
  </si>
  <si>
    <t>A.) SAŽETAK RAČUNA PRIHODA I RASHODA</t>
  </si>
  <si>
    <t>EUR</t>
  </si>
  <si>
    <t>PRIHODI UKUPNO</t>
  </si>
  <si>
    <t>Prihodi poslovanja</t>
  </si>
  <si>
    <t>Prihodi od prodaje nefinancijske imovine</t>
  </si>
  <si>
    <t>RASHODI UKUPNO</t>
  </si>
  <si>
    <t>RAZLIKA - VIŠAK / MANJAK</t>
  </si>
  <si>
    <t>B) SAŽETAK RAČUNA FINANCIRANJA</t>
  </si>
  <si>
    <t>NETO FINANCIRANJE</t>
  </si>
  <si>
    <t>C) PRENESENI VIŠAK ILI PRENESENI MANJAK I VIŠEGODIŠNJI PLAN URAVNOTEŽENJA</t>
  </si>
  <si>
    <t>UKUPAN DONOS VIŠKA / MANJKA IZ PRETHODNE(IH) GODINE***</t>
  </si>
  <si>
    <t>Višak prihoda iz prethodne godine koji će se rasporediti</t>
  </si>
  <si>
    <t>Manjak prihoda iz prethodne godine za pokriće</t>
  </si>
  <si>
    <r>
      <rPr>
        <b/>
        <sz val="11"/>
        <rFont val="Times New Roman"/>
        <family val="1"/>
        <charset val="238"/>
      </rPr>
      <t>RAZLIKA</t>
    </r>
    <r>
      <rPr>
        <b/>
        <sz val="11"/>
        <color indexed="8"/>
        <rFont val="Times New Roman"/>
        <family val="1"/>
        <charset val="238"/>
      </rPr>
      <t xml:space="preserve"> VIŠAK / MANJAK IZ PRETHODNE(IH) GODINE KOJI ĆE SE RASPOREDITI / POKRITI</t>
    </r>
  </si>
  <si>
    <t>UKUPNO FINANCIJSKI PLAN (A.+B.+C.)</t>
  </si>
  <si>
    <t>PRIHODI, PRIMICI I VIŠAK</t>
  </si>
  <si>
    <t>RASHODI, IZDACI I MANJAK</t>
  </si>
  <si>
    <t>RAZLIKA</t>
  </si>
  <si>
    <t>Na temelju članka 38. Zakona o proračunu (Narodne novine, broj 144/21) i članka 26. Statuta Osnovne škole Milana Langa, Školski odbor Osnovne škole Milana Langa na svojoj 15. sjednici održanoj 08. lipnja 2026. donio je:</t>
  </si>
  <si>
    <t>PRIJEDLOG IZMJENA I DOPUNA FINANCIJSKOG PLANA OSNOVNE ŠKOLE MILANA LANGA ZA 2026. GODINU</t>
  </si>
  <si>
    <t>Članak 6.</t>
  </si>
  <si>
    <t>Financijski plan za 2026. godinu - I. Rebalans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</si>
</sst>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A]#,##0;\-#,##0"/>
    <numFmt numFmtId="165" formatCode="_(* #,##0.00_);_(* \(#,##0.00\);_(* &quot;-&quot;??_);_(@_)"/>
    <numFmt numFmtId="166" formatCode="_(* #,##0_);_(* \(#,##0\);_(* &quot;-&quot;??_);_(@_)"/>
  </numFmts>
  <fonts count="47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0"/>
      <color rgb="FFFFFFFF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rgb="FF3535FF"/>
        <bgColor rgb="FF3535FF"/>
      </patternFill>
    </fill>
    <fill>
      <patternFill patternType="solid">
        <fgColor rgb="FFFFEE75"/>
        <bgColor rgb="FFFFEE7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ont="0" applyBorder="0" applyProtection="0"/>
    <xf numFmtId="0" fontId="24" fillId="0" borderId="0" applyNumberFormat="0" applyFont="0" applyBorder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</cellStyleXfs>
  <cellXfs count="19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left" vertical="center" wrapText="1" readingOrder="1"/>
    </xf>
    <xf numFmtId="0" fontId="5" fillId="2" borderId="0" xfId="0" applyFont="1" applyFill="1" applyAlignment="1">
      <alignment vertical="center" wrapText="1" readingOrder="1"/>
    </xf>
    <xf numFmtId="3" fontId="5" fillId="2" borderId="0" xfId="0" applyNumberFormat="1" applyFont="1" applyFill="1" applyAlignment="1">
      <alignment horizontal="right" vertical="center" wrapText="1" readingOrder="1"/>
    </xf>
    <xf numFmtId="0" fontId="6" fillId="3" borderId="0" xfId="0" applyFont="1" applyFill="1" applyAlignment="1">
      <alignment vertical="center" wrapText="1" readingOrder="1"/>
    </xf>
    <xf numFmtId="3" fontId="6" fillId="3" borderId="0" xfId="0" applyNumberFormat="1" applyFont="1" applyFill="1" applyAlignment="1">
      <alignment horizontal="right" vertical="center" wrapText="1" readingOrder="1"/>
    </xf>
    <xf numFmtId="3" fontId="6" fillId="3" borderId="0" xfId="0" applyNumberFormat="1" applyFont="1" applyFill="1" applyAlignment="1">
      <alignment vertical="center" wrapText="1" readingOrder="1"/>
    </xf>
    <xf numFmtId="3" fontId="9" fillId="4" borderId="1" xfId="1" applyNumberFormat="1" applyFont="1" applyFill="1" applyBorder="1" applyAlignment="1">
      <alignment horizontal="center" vertical="center" wrapText="1"/>
    </xf>
    <xf numFmtId="14" fontId="6" fillId="3" borderId="0" xfId="0" applyNumberFormat="1" applyFont="1" applyFill="1" applyAlignment="1">
      <alignment vertical="center" wrapText="1" readingOrder="1"/>
    </xf>
    <xf numFmtId="0" fontId="10" fillId="6" borderId="0" xfId="0" applyFont="1" applyFill="1" applyAlignment="1">
      <alignment vertical="center" wrapText="1" readingOrder="1"/>
    </xf>
    <xf numFmtId="0" fontId="6" fillId="5" borderId="0" xfId="0" applyFont="1" applyFill="1" applyAlignment="1">
      <alignment horizontal="left" vertical="center" wrapText="1" readingOrder="1"/>
    </xf>
    <xf numFmtId="0" fontId="6" fillId="5" borderId="0" xfId="0" applyFont="1" applyFill="1" applyAlignment="1">
      <alignment vertical="center" wrapText="1" readingOrder="1"/>
    </xf>
    <xf numFmtId="0" fontId="6" fillId="6" borderId="0" xfId="0" applyFont="1" applyFill="1" applyAlignment="1">
      <alignment horizontal="left" vertical="center" wrapText="1" readingOrder="1"/>
    </xf>
    <xf numFmtId="0" fontId="6" fillId="6" borderId="0" xfId="0" applyFont="1" applyFill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/>
    <xf numFmtId="164" fontId="6" fillId="5" borderId="0" xfId="0" applyNumberFormat="1" applyFont="1" applyFill="1" applyAlignment="1">
      <alignment horizontal="right" vertical="center" wrapText="1" readingOrder="1"/>
    </xf>
    <xf numFmtId="164" fontId="6" fillId="6" borderId="0" xfId="0" applyNumberFormat="1" applyFont="1" applyFill="1" applyAlignment="1">
      <alignment horizontal="right" vertical="center" wrapText="1" readingOrder="1"/>
    </xf>
    <xf numFmtId="164" fontId="6" fillId="0" borderId="0" xfId="0" applyNumberFormat="1" applyFont="1" applyAlignment="1">
      <alignment horizontal="right" vertical="center" wrapText="1" readingOrder="1"/>
    </xf>
    <xf numFmtId="164" fontId="11" fillId="0" borderId="0" xfId="0" applyNumberFormat="1" applyFont="1" applyAlignment="1">
      <alignment horizontal="right" vertical="center" wrapText="1" readingOrder="1"/>
    </xf>
    <xf numFmtId="0" fontId="11" fillId="0" borderId="0" xfId="3" applyFont="1" applyAlignment="1">
      <alignment horizontal="left" vertical="center" wrapText="1" readingOrder="1"/>
    </xf>
    <xf numFmtId="0" fontId="6" fillId="0" borderId="0" xfId="3" applyFont="1" applyAlignment="1">
      <alignment horizontal="left" vertical="center" wrapText="1" readingOrder="1"/>
    </xf>
    <xf numFmtId="0" fontId="11" fillId="0" borderId="0" xfId="3" applyFont="1" applyAlignment="1">
      <alignment vertical="center" wrapText="1" readingOrder="1"/>
    </xf>
    <xf numFmtId="0" fontId="6" fillId="6" borderId="0" xfId="3" applyFont="1" applyFill="1" applyAlignment="1">
      <alignment horizontal="left" vertical="center" wrapText="1" readingOrder="1"/>
    </xf>
    <xf numFmtId="0" fontId="6" fillId="6" borderId="0" xfId="3" applyFont="1" applyFill="1" applyAlignment="1">
      <alignment vertical="center" wrapText="1" readingOrder="1"/>
    </xf>
    <xf numFmtId="0" fontId="6" fillId="0" borderId="0" xfId="3" applyFont="1" applyAlignment="1">
      <alignment vertical="center" wrapText="1" readingOrder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left" vertical="center" wrapText="1"/>
    </xf>
    <xf numFmtId="3" fontId="21" fillId="9" borderId="2" xfId="0" applyNumberFormat="1" applyFont="1" applyFill="1" applyBorder="1" applyAlignment="1">
      <alignment horizontal="center" vertical="center"/>
    </xf>
    <xf numFmtId="3" fontId="21" fillId="0" borderId="2" xfId="0" applyNumberFormat="1" applyFont="1" applyBorder="1" applyAlignment="1">
      <alignment horizontal="center" vertical="center"/>
    </xf>
    <xf numFmtId="0" fontId="22" fillId="8" borderId="2" xfId="0" quotePrefix="1" applyFont="1" applyFill="1" applyBorder="1" applyAlignment="1">
      <alignment horizontal="left" vertical="center" wrapText="1"/>
    </xf>
    <xf numFmtId="3" fontId="21" fillId="0" borderId="4" xfId="0" applyNumberFormat="1" applyFont="1" applyBorder="1" applyAlignment="1">
      <alignment horizontal="center" vertical="center"/>
    </xf>
    <xf numFmtId="0" fontId="23" fillId="8" borderId="2" xfId="0" applyFont="1" applyFill="1" applyBorder="1" applyAlignment="1">
      <alignment horizontal="left" vertical="center"/>
    </xf>
    <xf numFmtId="3" fontId="23" fillId="8" borderId="2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26" fillId="0" borderId="0" xfId="5" applyFont="1" applyBorder="1" applyAlignment="1">
      <alignment horizontal="left" vertical="center" wrapText="1"/>
    </xf>
    <xf numFmtId="0" fontId="23" fillId="0" borderId="0" xfId="6"/>
    <xf numFmtId="4" fontId="23" fillId="0" borderId="0" xfId="6" applyNumberFormat="1"/>
    <xf numFmtId="0" fontId="0" fillId="0" borderId="0" xfId="0" applyAlignment="1">
      <alignment horizontal="left"/>
    </xf>
    <xf numFmtId="0" fontId="27" fillId="0" borderId="0" xfId="6" applyFont="1" applyAlignment="1">
      <alignment horizontal="center" vertical="center"/>
    </xf>
    <xf numFmtId="166" fontId="27" fillId="0" borderId="0" xfId="7" applyNumberFormat="1" applyFont="1" applyAlignment="1">
      <alignment horizontal="center" vertical="center"/>
    </xf>
    <xf numFmtId="0" fontId="23" fillId="0" borderId="0" xfId="6" applyAlignment="1">
      <alignment vertical="center"/>
    </xf>
    <xf numFmtId="3" fontId="23" fillId="0" borderId="0" xfId="6" applyNumberFormat="1" applyAlignment="1">
      <alignment vertical="center"/>
    </xf>
    <xf numFmtId="0" fontId="9" fillId="10" borderId="0" xfId="6" applyFont="1" applyFill="1" applyAlignment="1">
      <alignment vertical="center"/>
    </xf>
    <xf numFmtId="0" fontId="9" fillId="10" borderId="0" xfId="6" applyFont="1" applyFill="1" applyAlignment="1">
      <alignment vertical="center" wrapText="1"/>
    </xf>
    <xf numFmtId="3" fontId="9" fillId="10" borderId="0" xfId="6" applyNumberFormat="1" applyFont="1" applyFill="1" applyAlignment="1">
      <alignment vertical="center"/>
    </xf>
    <xf numFmtId="4" fontId="9" fillId="0" borderId="0" xfId="6" applyNumberFormat="1" applyFont="1" applyAlignment="1">
      <alignment vertical="center"/>
    </xf>
    <xf numFmtId="3" fontId="9" fillId="0" borderId="0" xfId="6" applyNumberFormat="1" applyFont="1" applyAlignment="1">
      <alignment vertical="center"/>
    </xf>
    <xf numFmtId="4" fontId="28" fillId="0" borderId="0" xfId="6" applyNumberFormat="1" applyFont="1" applyAlignment="1">
      <alignment vertical="center"/>
    </xf>
    <xf numFmtId="3" fontId="28" fillId="0" borderId="0" xfId="6" applyNumberFormat="1" applyFont="1" applyAlignment="1">
      <alignment vertical="center"/>
    </xf>
    <xf numFmtId="0" fontId="28" fillId="0" borderId="0" xfId="0" applyFont="1"/>
    <xf numFmtId="3" fontId="9" fillId="8" borderId="2" xfId="3" applyNumberFormat="1" applyFont="1" applyFill="1" applyBorder="1" applyAlignment="1">
      <alignment vertical="center"/>
    </xf>
    <xf numFmtId="0" fontId="9" fillId="8" borderId="2" xfId="3" applyFont="1" applyFill="1" applyBorder="1"/>
    <xf numFmtId="0" fontId="28" fillId="8" borderId="2" xfId="3" applyFont="1" applyFill="1" applyBorder="1"/>
    <xf numFmtId="0" fontId="30" fillId="0" borderId="0" xfId="0" applyFont="1"/>
    <xf numFmtId="0" fontId="31" fillId="0" borderId="0" xfId="0" applyFont="1"/>
    <xf numFmtId="0" fontId="9" fillId="11" borderId="0" xfId="8" applyFont="1" applyFill="1"/>
    <xf numFmtId="0" fontId="9" fillId="11" borderId="0" xfId="8" applyFont="1" applyFill="1" applyAlignment="1">
      <alignment wrapText="1"/>
    </xf>
    <xf numFmtId="3" fontId="9" fillId="11" borderId="0" xfId="8" applyNumberFormat="1" applyFont="1" applyFill="1"/>
    <xf numFmtId="0" fontId="3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34" fillId="7" borderId="2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36" fillId="8" borderId="2" xfId="0" applyFont="1" applyFill="1" applyBorder="1" applyAlignment="1">
      <alignment horizontal="left" vertical="center" wrapText="1"/>
    </xf>
    <xf numFmtId="3" fontId="35" fillId="8" borderId="2" xfId="0" applyNumberFormat="1" applyFont="1" applyFill="1" applyBorder="1" applyAlignment="1">
      <alignment horizontal="right"/>
    </xf>
    <xf numFmtId="0" fontId="37" fillId="8" borderId="2" xfId="0" applyFont="1" applyFill="1" applyBorder="1" applyAlignment="1">
      <alignment horizontal="center" vertical="center" wrapText="1"/>
    </xf>
    <xf numFmtId="0" fontId="37" fillId="8" borderId="2" xfId="0" applyFont="1" applyFill="1" applyBorder="1" applyAlignment="1">
      <alignment horizontal="left" vertical="center" wrapText="1"/>
    </xf>
    <xf numFmtId="0" fontId="36" fillId="8" borderId="2" xfId="0" applyFont="1" applyFill="1" applyBorder="1" applyAlignment="1">
      <alignment horizontal="left" vertical="center"/>
    </xf>
    <xf numFmtId="0" fontId="36" fillId="8" borderId="2" xfId="0" applyFont="1" applyFill="1" applyBorder="1" applyAlignment="1">
      <alignment vertical="center" wrapText="1"/>
    </xf>
    <xf numFmtId="0" fontId="37" fillId="8" borderId="2" xfId="0" applyFont="1" applyFill="1" applyBorder="1" applyAlignment="1">
      <alignment vertical="center" wrapText="1"/>
    </xf>
    <xf numFmtId="3" fontId="35" fillId="8" borderId="2" xfId="0" applyNumberFormat="1" applyFont="1" applyFill="1" applyBorder="1" applyAlignment="1">
      <alignment horizontal="right" wrapText="1"/>
    </xf>
    <xf numFmtId="0" fontId="38" fillId="0" borderId="0" xfId="0" applyFont="1"/>
    <xf numFmtId="0" fontId="34" fillId="0" borderId="2" xfId="0" applyFont="1" applyBorder="1" applyAlignment="1">
      <alignment horizontal="center" vertical="center" wrapText="1"/>
    </xf>
    <xf numFmtId="0" fontId="37" fillId="8" borderId="2" xfId="0" quotePrefix="1" applyFont="1" applyFill="1" applyBorder="1" applyAlignment="1">
      <alignment horizontal="center" vertical="center" wrapText="1"/>
    </xf>
    <xf numFmtId="0" fontId="37" fillId="8" borderId="2" xfId="0" quotePrefix="1" applyFont="1" applyFill="1" applyBorder="1" applyAlignment="1">
      <alignment horizontal="left" vertical="center" wrapText="1"/>
    </xf>
    <xf numFmtId="3" fontId="37" fillId="8" borderId="2" xfId="0" applyNumberFormat="1" applyFont="1" applyFill="1" applyBorder="1" applyAlignment="1">
      <alignment horizontal="right"/>
    </xf>
    <xf numFmtId="0" fontId="39" fillId="8" borderId="2" xfId="0" quotePrefix="1" applyFont="1" applyFill="1" applyBorder="1" applyAlignment="1">
      <alignment horizontal="left" vertical="center" wrapText="1"/>
    </xf>
    <xf numFmtId="0" fontId="40" fillId="8" borderId="2" xfId="0" quotePrefix="1" applyFont="1" applyFill="1" applyBorder="1" applyAlignment="1">
      <alignment horizontal="center" vertical="center"/>
    </xf>
    <xf numFmtId="0" fontId="40" fillId="8" borderId="2" xfId="0" quotePrefix="1" applyFont="1" applyFill="1" applyBorder="1" applyAlignment="1">
      <alignment horizontal="left" vertical="center"/>
    </xf>
    <xf numFmtId="0" fontId="40" fillId="8" borderId="2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2" xfId="0" quotePrefix="1" applyFont="1" applyBorder="1" applyAlignment="1">
      <alignment horizontal="left" vertical="center"/>
    </xf>
    <xf numFmtId="0" fontId="8" fillId="7" borderId="2" xfId="3" quotePrefix="1" applyFont="1" applyFill="1" applyBorder="1" applyAlignment="1">
      <alignment vertical="center" wrapText="1"/>
    </xf>
    <xf numFmtId="0" fontId="9" fillId="12" borderId="2" xfId="3" applyFont="1" applyFill="1" applyBorder="1" applyAlignment="1">
      <alignment vertical="center"/>
    </xf>
    <xf numFmtId="3" fontId="9" fillId="12" borderId="2" xfId="3" applyNumberFormat="1" applyFont="1" applyFill="1" applyBorder="1" applyAlignment="1">
      <alignment horizontal="right" vertical="center" wrapText="1"/>
    </xf>
    <xf numFmtId="0" fontId="9" fillId="12" borderId="2" xfId="3" applyFont="1" applyFill="1" applyBorder="1" applyAlignment="1">
      <alignment horizontal="right" vertical="center" wrapText="1"/>
    </xf>
    <xf numFmtId="0" fontId="9" fillId="13" borderId="2" xfId="3" applyFont="1" applyFill="1" applyBorder="1" applyAlignment="1">
      <alignment vertical="center" wrapText="1"/>
    </xf>
    <xf numFmtId="3" fontId="9" fillId="13" borderId="2" xfId="3" applyNumberFormat="1" applyFont="1" applyFill="1" applyBorder="1" applyAlignment="1">
      <alignment horizontal="right" vertical="center" wrapText="1"/>
    </xf>
    <xf numFmtId="0" fontId="28" fillId="9" borderId="2" xfId="3" applyFont="1" applyFill="1" applyBorder="1" applyAlignment="1">
      <alignment vertical="center" wrapText="1"/>
    </xf>
    <xf numFmtId="3" fontId="28" fillId="9" borderId="2" xfId="3" applyNumberFormat="1" applyFont="1" applyFill="1" applyBorder="1" applyAlignment="1">
      <alignment horizontal="right" vertical="center" wrapText="1"/>
    </xf>
    <xf numFmtId="0" fontId="28" fillId="9" borderId="2" xfId="3" applyFont="1" applyFill="1" applyBorder="1" applyAlignment="1">
      <alignment horizontal="right" vertical="center" wrapText="1"/>
    </xf>
    <xf numFmtId="0" fontId="9" fillId="14" borderId="2" xfId="3" applyFont="1" applyFill="1" applyBorder="1" applyAlignment="1">
      <alignment vertical="center" wrapText="1"/>
    </xf>
    <xf numFmtId="0" fontId="33" fillId="8" borderId="0" xfId="0" applyFont="1" applyFill="1" applyAlignment="1">
      <alignment horizontal="left" vertical="center" wrapText="1"/>
    </xf>
    <xf numFmtId="0" fontId="12" fillId="8" borderId="0" xfId="0" applyFont="1" applyFill="1" applyAlignment="1">
      <alignment horizontal="left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0" fontId="41" fillId="0" borderId="0" xfId="0" applyFont="1" applyAlignment="1">
      <alignment horizontal="left" wrapText="1"/>
    </xf>
    <xf numFmtId="0" fontId="42" fillId="0" borderId="0" xfId="0" applyFont="1" applyAlignment="1">
      <alignment wrapText="1"/>
    </xf>
    <xf numFmtId="0" fontId="41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43" fillId="0" borderId="7" xfId="0" applyFont="1" applyBorder="1" applyAlignment="1">
      <alignment horizontal="right" vertical="center"/>
    </xf>
    <xf numFmtId="3" fontId="32" fillId="14" borderId="2" xfId="0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left"/>
    </xf>
    <xf numFmtId="0" fontId="44" fillId="0" borderId="13" xfId="2" applyFont="1" applyBorder="1"/>
    <xf numFmtId="0" fontId="40" fillId="0" borderId="1" xfId="0" applyFont="1" applyBorder="1" applyAlignment="1">
      <alignment vertical="center" wrapText="1"/>
    </xf>
    <xf numFmtId="0" fontId="40" fillId="0" borderId="5" xfId="0" applyFont="1" applyBorder="1" applyAlignment="1">
      <alignment vertical="center"/>
    </xf>
    <xf numFmtId="3" fontId="33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vertical="center"/>
    </xf>
    <xf numFmtId="0" fontId="27" fillId="14" borderId="6" xfId="0" applyFont="1" applyFill="1" applyBorder="1" applyAlignment="1">
      <alignment horizontal="left" vertical="center"/>
    </xf>
    <xf numFmtId="0" fontId="40" fillId="14" borderId="1" xfId="0" applyFont="1" applyFill="1" applyBorder="1" applyAlignment="1">
      <alignment vertical="center"/>
    </xf>
    <xf numFmtId="0" fontId="40" fillId="14" borderId="5" xfId="0" applyFont="1" applyFill="1" applyBorder="1" applyAlignment="1">
      <alignment vertical="center"/>
    </xf>
    <xf numFmtId="0" fontId="40" fillId="0" borderId="5" xfId="0" applyFont="1" applyBorder="1" applyAlignment="1">
      <alignment vertical="center" wrapText="1"/>
    </xf>
    <xf numFmtId="0" fontId="25" fillId="0" borderId="0" xfId="0" quotePrefix="1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3" fontId="41" fillId="0" borderId="0" xfId="0" applyNumberFormat="1" applyFont="1" applyAlignment="1">
      <alignment horizontal="right"/>
    </xf>
    <xf numFmtId="0" fontId="42" fillId="0" borderId="0" xfId="0" applyFont="1" applyAlignment="1">
      <alignment horizontal="center" vertical="center" wrapText="1"/>
    </xf>
    <xf numFmtId="0" fontId="42" fillId="0" borderId="0" xfId="0" applyFont="1"/>
    <xf numFmtId="0" fontId="44" fillId="0" borderId="14" xfId="2" applyFont="1" applyBorder="1"/>
    <xf numFmtId="0" fontId="41" fillId="0" borderId="0" xfId="0" quotePrefix="1" applyFont="1" applyAlignment="1">
      <alignment horizontal="center" vertical="center" wrapText="1"/>
    </xf>
    <xf numFmtId="0" fontId="45" fillId="0" borderId="0" xfId="0" applyFont="1" applyAlignment="1">
      <alignment horizontal="right"/>
    </xf>
    <xf numFmtId="3" fontId="32" fillId="7" borderId="2" xfId="0" quotePrefix="1" applyNumberFormat="1" applyFont="1" applyFill="1" applyBorder="1" applyAlignment="1">
      <alignment horizontal="right"/>
    </xf>
    <xf numFmtId="0" fontId="12" fillId="15" borderId="2" xfId="0" applyFont="1" applyFill="1" applyBorder="1" applyAlignment="1">
      <alignment horizontal="left"/>
    </xf>
    <xf numFmtId="0" fontId="33" fillId="15" borderId="6" xfId="0" applyFont="1" applyFill="1" applyBorder="1" applyAlignment="1">
      <alignment horizontal="left" vertical="center"/>
    </xf>
    <xf numFmtId="0" fontId="41" fillId="15" borderId="1" xfId="0" applyFont="1" applyFill="1" applyBorder="1" applyAlignment="1">
      <alignment horizontal="left" vertical="center"/>
    </xf>
    <xf numFmtId="3" fontId="33" fillId="15" borderId="2" xfId="0" applyNumberFormat="1" applyFont="1" applyFill="1" applyBorder="1" applyAlignment="1">
      <alignment horizontal="right"/>
    </xf>
    <xf numFmtId="3" fontId="33" fillId="15" borderId="2" xfId="0" quotePrefix="1" applyNumberFormat="1" applyFont="1" applyFill="1" applyBorder="1" applyAlignment="1">
      <alignment horizontal="right"/>
    </xf>
    <xf numFmtId="0" fontId="12" fillId="0" borderId="1" xfId="0" applyFont="1" applyBorder="1"/>
    <xf numFmtId="0" fontId="32" fillId="15" borderId="1" xfId="0" applyFont="1" applyFill="1" applyBorder="1" applyAlignment="1">
      <alignment horizontal="left" vertical="center"/>
    </xf>
    <xf numFmtId="3" fontId="27" fillId="0" borderId="2" xfId="0" applyNumberFormat="1" applyFont="1" applyBorder="1" applyAlignment="1">
      <alignment horizontal="right"/>
    </xf>
    <xf numFmtId="0" fontId="25" fillId="0" borderId="0" xfId="0" quotePrefix="1" applyFont="1" applyAlignment="1">
      <alignment horizontal="left" wrapText="1"/>
    </xf>
    <xf numFmtId="0" fontId="26" fillId="0" borderId="0" xfId="0" applyFont="1" applyAlignment="1">
      <alignment wrapText="1"/>
    </xf>
    <xf numFmtId="3" fontId="9" fillId="14" borderId="2" xfId="3" applyNumberFormat="1" applyFont="1" applyFill="1" applyBorder="1" applyAlignment="1">
      <alignment vertical="center" wrapText="1"/>
    </xf>
    <xf numFmtId="0" fontId="4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32" fillId="0" borderId="8" xfId="0" quotePrefix="1" applyFont="1" applyBorder="1" applyAlignment="1">
      <alignment horizontal="center" vertical="center" wrapText="1"/>
    </xf>
    <xf numFmtId="0" fontId="32" fillId="0" borderId="9" xfId="0" quotePrefix="1" applyFont="1" applyBorder="1" applyAlignment="1">
      <alignment horizontal="center" vertical="center" wrapText="1"/>
    </xf>
    <xf numFmtId="0" fontId="32" fillId="0" borderId="10" xfId="0" quotePrefix="1" applyFont="1" applyBorder="1" applyAlignment="1">
      <alignment horizontal="center" vertical="center" wrapText="1"/>
    </xf>
    <xf numFmtId="0" fontId="32" fillId="0" borderId="11" xfId="0" quotePrefix="1" applyFont="1" applyBorder="1" applyAlignment="1">
      <alignment horizontal="center" vertical="center" wrapText="1"/>
    </xf>
    <xf numFmtId="0" fontId="32" fillId="0" borderId="7" xfId="0" quotePrefix="1" applyFont="1" applyBorder="1" applyAlignment="1">
      <alignment horizontal="center" vertical="center" wrapText="1"/>
    </xf>
    <xf numFmtId="0" fontId="32" fillId="0" borderId="12" xfId="0" quotePrefix="1" applyFont="1" applyBorder="1" applyAlignment="1">
      <alignment horizontal="center" vertical="center" wrapText="1"/>
    </xf>
    <xf numFmtId="0" fontId="27" fillId="0" borderId="6" xfId="0" quotePrefix="1" applyFont="1" applyBorder="1" applyAlignment="1">
      <alignment horizontal="left" vertical="center" wrapText="1"/>
    </xf>
    <xf numFmtId="0" fontId="40" fillId="0" borderId="1" xfId="0" applyFont="1" applyBorder="1" applyAlignment="1">
      <alignment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7" fillId="14" borderId="6" xfId="0" quotePrefix="1" applyFont="1" applyFill="1" applyBorder="1" applyAlignment="1">
      <alignment horizontal="left" vertical="center" wrapText="1"/>
    </xf>
    <xf numFmtId="0" fontId="40" fillId="14" borderId="1" xfId="0" applyFont="1" applyFill="1" applyBorder="1" applyAlignment="1">
      <alignment vertical="center" wrapText="1"/>
    </xf>
    <xf numFmtId="0" fontId="40" fillId="14" borderId="5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32" fillId="7" borderId="6" xfId="0" applyFont="1" applyFill="1" applyBorder="1" applyAlignment="1">
      <alignment horizontal="left" vertical="center" wrapText="1"/>
    </xf>
    <xf numFmtId="0" fontId="32" fillId="7" borderId="1" xfId="0" applyFont="1" applyFill="1" applyBorder="1" applyAlignment="1">
      <alignment horizontal="left" vertical="center" wrapText="1"/>
    </xf>
    <xf numFmtId="0" fontId="32" fillId="7" borderId="5" xfId="0" applyFont="1" applyFill="1" applyBorder="1" applyAlignment="1">
      <alignment horizontal="left" vertical="center" wrapText="1"/>
    </xf>
    <xf numFmtId="0" fontId="32" fillId="14" borderId="6" xfId="0" applyFont="1" applyFill="1" applyBorder="1" applyAlignment="1">
      <alignment horizontal="left" vertical="center" wrapText="1"/>
    </xf>
    <xf numFmtId="0" fontId="32" fillId="14" borderId="1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33" fillId="8" borderId="0" xfId="0" applyFont="1" applyFill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27" fillId="14" borderId="6" xfId="0" applyFont="1" applyFill="1" applyBorder="1" applyAlignment="1">
      <alignment horizontal="left" vertical="center" wrapText="1"/>
    </xf>
    <xf numFmtId="0" fontId="40" fillId="14" borderId="5" xfId="0" applyFont="1" applyFill="1" applyBorder="1" applyAlignment="1">
      <alignment vertical="center"/>
    </xf>
    <xf numFmtId="4" fontId="28" fillId="0" borderId="0" xfId="6" applyNumberFormat="1" applyFont="1" applyAlignment="1">
      <alignment horizontal="left" vertical="center" wrapText="1"/>
    </xf>
    <xf numFmtId="4" fontId="28" fillId="0" borderId="0" xfId="6" applyNumberFormat="1" applyFont="1" applyAlignment="1">
      <alignment horizontal="center" vertical="center" wrapText="1"/>
    </xf>
    <xf numFmtId="0" fontId="25" fillId="0" borderId="0" xfId="4" applyFont="1" applyAlignment="1">
      <alignment horizontal="center" vertical="center"/>
    </xf>
    <xf numFmtId="0" fontId="26" fillId="0" borderId="0" xfId="5" applyFont="1" applyBorder="1" applyAlignment="1">
      <alignment horizontal="left" vertical="center" wrapText="1"/>
    </xf>
    <xf numFmtId="0" fontId="27" fillId="0" borderId="0" xfId="6" applyFont="1" applyAlignment="1">
      <alignment horizontal="center" vertical="center"/>
    </xf>
    <xf numFmtId="0" fontId="27" fillId="4" borderId="1" xfId="6" quotePrefix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8" fillId="4" borderId="2" xfId="3" quotePrefix="1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8" fillId="4" borderId="1" xfId="1" quotePrefix="1" applyFont="1" applyFill="1" applyBorder="1" applyAlignment="1">
      <alignment horizontal="center" vertical="center" wrapText="1"/>
    </xf>
  </cellXfs>
  <cellStyles count="9">
    <cellStyle name="Normal" xfId="0" builtinId="0"/>
    <cellStyle name="Normal 2" xfId="2" xr:uid="{74211E28-06B7-431D-8274-9793B70EC50C}"/>
    <cellStyle name="Normal 3" xfId="3" xr:uid="{3F466842-A927-41DD-BCFF-2912DAEE35D3}"/>
    <cellStyle name="Normal_1_ akt proračuna 2012" xfId="5" xr:uid="{B0574591-8581-4270-AC71-2FDB0BDB7C2D}"/>
    <cellStyle name="Normalno 2" xfId="6" xr:uid="{9452ABA2-BC94-4A9E-BF3A-F668DD946BD8}"/>
    <cellStyle name="Normalno 3" xfId="8" xr:uid="{32E054F4-2B1D-4BB6-BC3B-14F281A4FC5D}"/>
    <cellStyle name="Normalno 4" xfId="1" xr:uid="{21650CE1-B0FD-4C22-A64B-14118FB3CAA1}"/>
    <cellStyle name="Obično_obračun 2009 prva strana 2" xfId="4" xr:uid="{0AFC7BFA-E0E1-4413-B0AD-F2D4860CDA43}"/>
    <cellStyle name="Zarez 3" xfId="7" xr:uid="{DE2DCFBB-3DD4-48AE-BCD0-DEF1635DE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EA354-6F4C-4D57-B6F1-01779863D0AF}">
  <dimension ref="A2:H54"/>
  <sheetViews>
    <sheetView tabSelected="1" zoomScaleNormal="100" workbookViewId="0">
      <selection activeCell="J6" sqref="J6"/>
    </sheetView>
  </sheetViews>
  <sheetFormatPr defaultRowHeight="15" x14ac:dyDescent="0.25"/>
  <cols>
    <col min="1" max="1" width="3.7109375" customWidth="1"/>
    <col min="5" max="5" width="20.28515625" customWidth="1"/>
    <col min="6" max="8" width="15.7109375" customWidth="1"/>
  </cols>
  <sheetData>
    <row r="2" spans="1:8" ht="15" customHeight="1" x14ac:dyDescent="0.25">
      <c r="A2" s="168" t="s">
        <v>177</v>
      </c>
      <c r="B2" s="168"/>
      <c r="C2" s="168"/>
      <c r="D2" s="168"/>
      <c r="E2" s="168"/>
      <c r="F2" s="168"/>
      <c r="G2" s="168"/>
      <c r="H2" s="168"/>
    </row>
    <row r="3" spans="1:8" x14ac:dyDescent="0.25">
      <c r="A3" s="168"/>
      <c r="B3" s="168"/>
      <c r="C3" s="168"/>
      <c r="D3" s="168"/>
      <c r="E3" s="168"/>
      <c r="F3" s="168"/>
      <c r="G3" s="168"/>
      <c r="H3" s="168"/>
    </row>
    <row r="4" spans="1:8" x14ac:dyDescent="0.25">
      <c r="A4" s="102"/>
      <c r="B4" s="103"/>
      <c r="C4" s="103"/>
      <c r="D4" s="103"/>
      <c r="E4" s="103"/>
      <c r="F4" s="103"/>
      <c r="G4" s="103"/>
      <c r="H4" s="103"/>
    </row>
    <row r="5" spans="1:8" ht="15.75" customHeight="1" x14ac:dyDescent="0.25">
      <c r="A5" s="169" t="s">
        <v>178</v>
      </c>
      <c r="B5" s="169"/>
      <c r="C5" s="169"/>
      <c r="D5" s="169"/>
      <c r="E5" s="169"/>
      <c r="F5" s="169"/>
      <c r="G5" s="169"/>
      <c r="H5" s="169"/>
    </row>
    <row r="6" spans="1:8" ht="15.75" customHeight="1" x14ac:dyDescent="0.25">
      <c r="A6" s="169"/>
      <c r="B6" s="169"/>
      <c r="C6" s="169"/>
      <c r="D6" s="169"/>
      <c r="E6" s="169"/>
      <c r="F6" s="169"/>
      <c r="G6" s="169"/>
      <c r="H6" s="169"/>
    </row>
    <row r="7" spans="1:8" ht="15.75" x14ac:dyDescent="0.25">
      <c r="A7" s="104"/>
      <c r="B7" s="104"/>
      <c r="C7" s="104"/>
      <c r="D7" s="104"/>
      <c r="E7" s="104"/>
      <c r="F7" s="104"/>
      <c r="G7" s="104"/>
      <c r="H7" s="104"/>
    </row>
    <row r="8" spans="1:8" x14ac:dyDescent="0.25">
      <c r="A8" s="164" t="s">
        <v>156</v>
      </c>
      <c r="B8" s="164"/>
      <c r="C8" s="164"/>
      <c r="D8" s="164"/>
      <c r="E8" s="164"/>
      <c r="F8" s="164"/>
      <c r="G8" s="164"/>
      <c r="H8" s="165"/>
    </row>
    <row r="9" spans="1:8" x14ac:dyDescent="0.25">
      <c r="A9" s="154" t="s">
        <v>157</v>
      </c>
      <c r="B9" s="166"/>
      <c r="C9" s="166"/>
      <c r="D9" s="166"/>
      <c r="E9" s="166"/>
      <c r="F9" s="166"/>
      <c r="G9" s="166"/>
      <c r="H9" s="167"/>
    </row>
    <row r="10" spans="1:8" ht="15" customHeight="1" x14ac:dyDescent="0.25">
      <c r="A10" s="165" t="s">
        <v>158</v>
      </c>
      <c r="B10" s="165"/>
      <c r="C10" s="165"/>
      <c r="D10" s="165"/>
      <c r="E10" s="165"/>
      <c r="F10" s="165"/>
      <c r="G10" s="165"/>
      <c r="H10" s="165"/>
    </row>
    <row r="11" spans="1:8" x14ac:dyDescent="0.25">
      <c r="A11" s="165"/>
      <c r="B11" s="165"/>
      <c r="C11" s="165"/>
      <c r="D11" s="165"/>
      <c r="E11" s="165"/>
      <c r="F11" s="165"/>
      <c r="G11" s="165"/>
      <c r="H11" s="165"/>
    </row>
    <row r="12" spans="1:8" ht="15.75" x14ac:dyDescent="0.25">
      <c r="A12" s="104"/>
      <c r="B12" s="104"/>
      <c r="C12" s="104"/>
      <c r="D12" s="104"/>
      <c r="E12" s="104"/>
      <c r="F12" s="104"/>
      <c r="G12" s="104"/>
      <c r="H12" s="105"/>
    </row>
    <row r="13" spans="1:8" x14ac:dyDescent="0.25">
      <c r="A13" s="154" t="s">
        <v>159</v>
      </c>
      <c r="B13" s="158"/>
      <c r="C13" s="158"/>
      <c r="D13" s="158"/>
      <c r="E13" s="158"/>
      <c r="F13" s="158"/>
      <c r="G13" s="158"/>
      <c r="H13" s="158"/>
    </row>
    <row r="14" spans="1:8" ht="15.75" x14ac:dyDescent="0.25">
      <c r="A14" s="106"/>
      <c r="B14" s="107"/>
      <c r="C14" s="107"/>
      <c r="D14" s="107"/>
      <c r="E14" s="108"/>
      <c r="F14" s="109"/>
      <c r="G14" s="109"/>
      <c r="H14" s="110" t="s">
        <v>160</v>
      </c>
    </row>
    <row r="15" spans="1:8" ht="27" customHeight="1" x14ac:dyDescent="0.25">
      <c r="A15" s="144" t="s">
        <v>13</v>
      </c>
      <c r="B15" s="145"/>
      <c r="C15" s="145"/>
      <c r="D15" s="145"/>
      <c r="E15" s="146"/>
      <c r="F15" s="152" t="s">
        <v>15</v>
      </c>
      <c r="G15" s="152" t="s">
        <v>14</v>
      </c>
      <c r="H15" s="152" t="s">
        <v>16</v>
      </c>
    </row>
    <row r="16" spans="1:8" x14ac:dyDescent="0.25">
      <c r="A16" s="147"/>
      <c r="B16" s="148"/>
      <c r="C16" s="148"/>
      <c r="D16" s="148"/>
      <c r="E16" s="149"/>
      <c r="F16" s="153"/>
      <c r="G16" s="153"/>
      <c r="H16" s="153"/>
    </row>
    <row r="17" spans="1:8" x14ac:dyDescent="0.25">
      <c r="A17" s="170" t="s">
        <v>161</v>
      </c>
      <c r="B17" s="156"/>
      <c r="C17" s="156"/>
      <c r="D17" s="156"/>
      <c r="E17" s="171"/>
      <c r="F17" s="111">
        <f t="shared" ref="F17:H17" si="0">F18+F19</f>
        <v>2832318</v>
      </c>
      <c r="G17" s="111">
        <f t="shared" si="0"/>
        <v>331810</v>
      </c>
      <c r="H17" s="111">
        <f t="shared" si="0"/>
        <v>3164128</v>
      </c>
    </row>
    <row r="18" spans="1:8" x14ac:dyDescent="0.25">
      <c r="A18" s="112">
        <v>6</v>
      </c>
      <c r="B18" s="113" t="s">
        <v>162</v>
      </c>
      <c r="C18" s="114"/>
      <c r="D18" s="114"/>
      <c r="E18" s="115"/>
      <c r="F18" s="116">
        <v>2832318</v>
      </c>
      <c r="G18" s="116">
        <v>331810</v>
      </c>
      <c r="H18" s="116">
        <v>3164128</v>
      </c>
    </row>
    <row r="19" spans="1:8" x14ac:dyDescent="0.25">
      <c r="A19" s="112">
        <v>7</v>
      </c>
      <c r="B19" s="113" t="s">
        <v>163</v>
      </c>
      <c r="C19" s="117"/>
      <c r="D19" s="117"/>
      <c r="E19" s="115"/>
      <c r="F19" s="116">
        <v>0</v>
      </c>
      <c r="G19" s="116">
        <v>0</v>
      </c>
      <c r="H19" s="116">
        <v>0</v>
      </c>
    </row>
    <row r="20" spans="1:8" x14ac:dyDescent="0.25">
      <c r="A20" s="118" t="s">
        <v>164</v>
      </c>
      <c r="B20" s="119"/>
      <c r="C20" s="119"/>
      <c r="D20" s="119"/>
      <c r="E20" s="120"/>
      <c r="F20" s="111">
        <f t="shared" ref="F20:H20" si="1">F21+F22</f>
        <v>3024035</v>
      </c>
      <c r="G20" s="111">
        <f t="shared" si="1"/>
        <v>203540</v>
      </c>
      <c r="H20" s="111">
        <f t="shared" si="1"/>
        <v>3227575</v>
      </c>
    </row>
    <row r="21" spans="1:8" x14ac:dyDescent="0.25">
      <c r="A21" s="112">
        <v>3</v>
      </c>
      <c r="B21" s="113" t="s">
        <v>78</v>
      </c>
      <c r="C21" s="114"/>
      <c r="D21" s="114"/>
      <c r="E21" s="121"/>
      <c r="F21" s="116">
        <v>2804685</v>
      </c>
      <c r="G21" s="116">
        <v>213234</v>
      </c>
      <c r="H21" s="116">
        <v>3017919</v>
      </c>
    </row>
    <row r="22" spans="1:8" x14ac:dyDescent="0.25">
      <c r="A22" s="112">
        <v>4</v>
      </c>
      <c r="B22" s="113" t="s">
        <v>82</v>
      </c>
      <c r="C22" s="117"/>
      <c r="D22" s="117"/>
      <c r="E22" s="115"/>
      <c r="F22" s="116">
        <v>219350</v>
      </c>
      <c r="G22" s="116">
        <v>-9694</v>
      </c>
      <c r="H22" s="116">
        <v>209656</v>
      </c>
    </row>
    <row r="23" spans="1:8" x14ac:dyDescent="0.25">
      <c r="A23" s="155" t="s">
        <v>165</v>
      </c>
      <c r="B23" s="156"/>
      <c r="C23" s="156"/>
      <c r="D23" s="156"/>
      <c r="E23" s="157"/>
      <c r="F23" s="111">
        <f t="shared" ref="F23:H23" si="2">F17-F20</f>
        <v>-191717</v>
      </c>
      <c r="G23" s="111">
        <f t="shared" si="2"/>
        <v>128270</v>
      </c>
      <c r="H23" s="111">
        <f t="shared" si="2"/>
        <v>-63447</v>
      </c>
    </row>
    <row r="24" spans="1:8" ht="15.75" x14ac:dyDescent="0.25">
      <c r="A24" s="122"/>
      <c r="B24" s="123"/>
      <c r="C24" s="123"/>
      <c r="D24" s="123"/>
      <c r="E24" s="123"/>
      <c r="F24" s="124"/>
      <c r="G24" s="124"/>
      <c r="H24" s="124"/>
    </row>
    <row r="25" spans="1:8" x14ac:dyDescent="0.25">
      <c r="A25" s="154" t="s">
        <v>166</v>
      </c>
      <c r="B25" s="154"/>
      <c r="C25" s="154"/>
      <c r="D25" s="154"/>
      <c r="E25" s="154"/>
      <c r="F25" s="154"/>
      <c r="G25" s="154"/>
      <c r="H25" s="154"/>
    </row>
    <row r="26" spans="1:8" ht="15.75" x14ac:dyDescent="0.25">
      <c r="A26" s="104"/>
      <c r="B26" s="125"/>
      <c r="C26" s="125"/>
      <c r="D26" s="125"/>
      <c r="E26" s="125"/>
      <c r="F26" s="125"/>
      <c r="G26" s="126"/>
      <c r="H26" s="110" t="s">
        <v>160</v>
      </c>
    </row>
    <row r="27" spans="1:8" x14ac:dyDescent="0.25">
      <c r="A27" s="144" t="s">
        <v>13</v>
      </c>
      <c r="B27" s="145"/>
      <c r="C27" s="145"/>
      <c r="D27" s="145"/>
      <c r="E27" s="146"/>
      <c r="F27" s="152" t="s">
        <v>15</v>
      </c>
      <c r="G27" s="152" t="s">
        <v>14</v>
      </c>
      <c r="H27" s="152" t="s">
        <v>16</v>
      </c>
    </row>
    <row r="28" spans="1:8" x14ac:dyDescent="0.25">
      <c r="A28" s="147"/>
      <c r="B28" s="148"/>
      <c r="C28" s="148"/>
      <c r="D28" s="148"/>
      <c r="E28" s="149"/>
      <c r="F28" s="153"/>
      <c r="G28" s="153"/>
      <c r="H28" s="153"/>
    </row>
    <row r="29" spans="1:8" x14ac:dyDescent="0.25">
      <c r="A29" s="112">
        <v>8</v>
      </c>
      <c r="B29" s="127" t="s">
        <v>131</v>
      </c>
      <c r="C29" s="117"/>
      <c r="D29" s="117"/>
      <c r="E29" s="115"/>
      <c r="F29" s="116">
        <v>0</v>
      </c>
      <c r="G29" s="116">
        <v>0</v>
      </c>
      <c r="H29" s="116">
        <v>0</v>
      </c>
    </row>
    <row r="30" spans="1:8" x14ac:dyDescent="0.25">
      <c r="A30" s="112">
        <v>5</v>
      </c>
      <c r="B30" s="113" t="s">
        <v>133</v>
      </c>
      <c r="C30" s="117"/>
      <c r="D30" s="117"/>
      <c r="E30" s="115"/>
      <c r="F30" s="116">
        <v>0</v>
      </c>
      <c r="G30" s="116">
        <v>0</v>
      </c>
      <c r="H30" s="116">
        <v>0</v>
      </c>
    </row>
    <row r="31" spans="1:8" x14ac:dyDescent="0.25">
      <c r="A31" s="155" t="s">
        <v>167</v>
      </c>
      <c r="B31" s="156"/>
      <c r="C31" s="156"/>
      <c r="D31" s="156"/>
      <c r="E31" s="157"/>
      <c r="F31" s="111">
        <f t="shared" ref="F31:H31" si="3">F29-F30</f>
        <v>0</v>
      </c>
      <c r="G31" s="111">
        <f t="shared" si="3"/>
        <v>0</v>
      </c>
      <c r="H31" s="111">
        <f t="shared" si="3"/>
        <v>0</v>
      </c>
    </row>
    <row r="32" spans="1:8" ht="15.75" x14ac:dyDescent="0.25">
      <c r="A32" s="104"/>
      <c r="B32" s="125"/>
      <c r="C32" s="125"/>
      <c r="D32" s="125"/>
      <c r="E32" s="125"/>
      <c r="F32" s="125"/>
      <c r="G32" s="126"/>
      <c r="H32" s="126"/>
    </row>
    <row r="33" spans="1:8" x14ac:dyDescent="0.25">
      <c r="A33" s="154" t="s">
        <v>168</v>
      </c>
      <c r="B33" s="158"/>
      <c r="C33" s="158"/>
      <c r="D33" s="158"/>
      <c r="E33" s="158"/>
      <c r="F33" s="158"/>
      <c r="G33" s="158"/>
      <c r="H33" s="158"/>
    </row>
    <row r="34" spans="1:8" ht="15.75" x14ac:dyDescent="0.25">
      <c r="A34" s="128"/>
      <c r="B34" s="125"/>
      <c r="C34" s="125"/>
      <c r="D34" s="125"/>
      <c r="E34" s="125"/>
      <c r="F34" s="125"/>
      <c r="G34" s="126"/>
      <c r="H34" s="129" t="s">
        <v>160</v>
      </c>
    </row>
    <row r="35" spans="1:8" x14ac:dyDescent="0.25">
      <c r="A35" s="144" t="s">
        <v>13</v>
      </c>
      <c r="B35" s="145"/>
      <c r="C35" s="145"/>
      <c r="D35" s="145"/>
      <c r="E35" s="146"/>
      <c r="F35" s="152" t="s">
        <v>15</v>
      </c>
      <c r="G35" s="152" t="s">
        <v>14</v>
      </c>
      <c r="H35" s="152" t="s">
        <v>16</v>
      </c>
    </row>
    <row r="36" spans="1:8" x14ac:dyDescent="0.25">
      <c r="A36" s="147"/>
      <c r="B36" s="148"/>
      <c r="C36" s="148"/>
      <c r="D36" s="148"/>
      <c r="E36" s="149"/>
      <c r="F36" s="153"/>
      <c r="G36" s="153"/>
      <c r="H36" s="153"/>
    </row>
    <row r="37" spans="1:8" x14ac:dyDescent="0.25">
      <c r="A37" s="159" t="s">
        <v>169</v>
      </c>
      <c r="B37" s="160"/>
      <c r="C37" s="160"/>
      <c r="D37" s="160"/>
      <c r="E37" s="161"/>
      <c r="F37" s="130"/>
      <c r="G37" s="130"/>
      <c r="H37" s="130"/>
    </row>
    <row r="38" spans="1:8" ht="15.75" x14ac:dyDescent="0.25">
      <c r="A38" s="131">
        <v>9</v>
      </c>
      <c r="B38" s="132" t="s">
        <v>170</v>
      </c>
      <c r="C38" s="133"/>
      <c r="D38" s="133"/>
      <c r="E38" s="133"/>
      <c r="F38" s="135">
        <v>191717</v>
      </c>
      <c r="G38" s="135">
        <v>61211</v>
      </c>
      <c r="H38" s="135">
        <v>252928</v>
      </c>
    </row>
    <row r="39" spans="1:8" ht="15.75" x14ac:dyDescent="0.25">
      <c r="A39" s="131">
        <v>9</v>
      </c>
      <c r="B39" s="132" t="s">
        <v>171</v>
      </c>
      <c r="C39" s="133"/>
      <c r="D39" s="133"/>
      <c r="E39" s="133"/>
      <c r="F39" s="134">
        <v>0</v>
      </c>
      <c r="G39" s="134">
        <v>189481</v>
      </c>
      <c r="H39" s="134">
        <v>189481</v>
      </c>
    </row>
    <row r="40" spans="1:8" x14ac:dyDescent="0.25">
      <c r="A40" s="162" t="s">
        <v>172</v>
      </c>
      <c r="B40" s="163"/>
      <c r="C40" s="163"/>
      <c r="D40" s="163"/>
      <c r="E40" s="163"/>
      <c r="F40" s="111">
        <f>F38-F39</f>
        <v>191717</v>
      </c>
      <c r="G40" s="111">
        <f t="shared" ref="G40" si="4">G38-G39</f>
        <v>-128270</v>
      </c>
      <c r="H40" s="111">
        <f>H38-H39</f>
        <v>63447</v>
      </c>
    </row>
    <row r="41" spans="1:8" ht="15.75" x14ac:dyDescent="0.25">
      <c r="A41" s="128"/>
      <c r="B41" s="125"/>
      <c r="C41" s="125"/>
      <c r="D41" s="125"/>
      <c r="E41" s="125"/>
      <c r="F41" s="125"/>
      <c r="G41" s="126"/>
      <c r="H41" s="126"/>
    </row>
    <row r="42" spans="1:8" ht="15.75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154" t="s">
        <v>173</v>
      </c>
      <c r="B43" s="158"/>
      <c r="C43" s="158"/>
      <c r="D43" s="158"/>
      <c r="E43" s="158"/>
      <c r="F43" s="158"/>
      <c r="G43" s="158"/>
      <c r="H43" s="158"/>
    </row>
    <row r="44" spans="1:8" ht="15.75" x14ac:dyDescent="0.25">
      <c r="A44" s="128"/>
      <c r="B44" s="125"/>
      <c r="C44" s="125"/>
      <c r="D44" s="125"/>
      <c r="E44" s="125"/>
      <c r="F44" s="125"/>
      <c r="G44" s="126"/>
      <c r="H44" s="129" t="s">
        <v>160</v>
      </c>
    </row>
    <row r="45" spans="1:8" x14ac:dyDescent="0.25">
      <c r="A45" s="144" t="s">
        <v>130</v>
      </c>
      <c r="B45" s="145"/>
      <c r="C45" s="145"/>
      <c r="D45" s="145"/>
      <c r="E45" s="146"/>
      <c r="F45" s="152" t="s">
        <v>15</v>
      </c>
      <c r="G45" s="152" t="s">
        <v>14</v>
      </c>
      <c r="H45" s="152" t="s">
        <v>16</v>
      </c>
    </row>
    <row r="46" spans="1:8" x14ac:dyDescent="0.25">
      <c r="A46" s="147"/>
      <c r="B46" s="148"/>
      <c r="C46" s="148"/>
      <c r="D46" s="148"/>
      <c r="E46" s="149"/>
      <c r="F46" s="153"/>
      <c r="G46" s="153"/>
      <c r="H46" s="153"/>
    </row>
    <row r="47" spans="1:8" x14ac:dyDescent="0.25">
      <c r="A47" s="132" t="s">
        <v>174</v>
      </c>
      <c r="B47" s="136"/>
      <c r="C47" s="137"/>
      <c r="D47" s="137"/>
      <c r="E47" s="137"/>
      <c r="F47" s="134">
        <f>F17+F29+F38</f>
        <v>3024035</v>
      </c>
      <c r="G47" s="134">
        <f>G17+G29+G38</f>
        <v>393021</v>
      </c>
      <c r="H47" s="134">
        <f>H17+H29+H38</f>
        <v>3417056</v>
      </c>
    </row>
    <row r="48" spans="1:8" x14ac:dyDescent="0.25">
      <c r="A48" s="132" t="s">
        <v>175</v>
      </c>
      <c r="B48" s="136"/>
      <c r="C48" s="137"/>
      <c r="D48" s="137"/>
      <c r="E48" s="137"/>
      <c r="F48" s="134">
        <f>(F20+F30+F39)</f>
        <v>3024035</v>
      </c>
      <c r="G48" s="134">
        <f>(G20+G30+G39)</f>
        <v>393021</v>
      </c>
      <c r="H48" s="134">
        <f>(H20+H30+H39)</f>
        <v>3417056</v>
      </c>
    </row>
    <row r="49" spans="1:8" x14ac:dyDescent="0.25">
      <c r="A49" s="150" t="s">
        <v>176</v>
      </c>
      <c r="B49" s="151"/>
      <c r="C49" s="151"/>
      <c r="D49" s="151"/>
      <c r="E49" s="151"/>
      <c r="F49" s="138">
        <f t="shared" ref="F49:H49" si="5">F47-F48</f>
        <v>0</v>
      </c>
      <c r="G49" s="138">
        <f t="shared" si="5"/>
        <v>0</v>
      </c>
      <c r="H49" s="138">
        <f t="shared" si="5"/>
        <v>0</v>
      </c>
    </row>
    <row r="50" spans="1:8" ht="15.75" x14ac:dyDescent="0.25">
      <c r="A50" s="31"/>
      <c r="B50" s="31"/>
      <c r="C50" s="31"/>
      <c r="D50" s="31"/>
      <c r="E50" s="31"/>
      <c r="F50" s="31"/>
      <c r="G50" s="31"/>
      <c r="H50" s="31"/>
    </row>
    <row r="51" spans="1:8" ht="15.75" x14ac:dyDescent="0.25">
      <c r="A51" s="139"/>
      <c r="B51" s="140"/>
      <c r="C51" s="140"/>
      <c r="D51" s="140"/>
      <c r="E51" s="140"/>
      <c r="F51" s="124"/>
      <c r="G51" s="124"/>
      <c r="H51" s="124"/>
    </row>
    <row r="52" spans="1:8" ht="15.75" x14ac:dyDescent="0.25">
      <c r="A52" s="142"/>
      <c r="B52" s="143"/>
      <c r="C52" s="143"/>
      <c r="D52" s="143"/>
      <c r="E52" s="143"/>
      <c r="F52" s="143"/>
      <c r="G52" s="143"/>
      <c r="H52" s="143"/>
    </row>
    <row r="53" spans="1:8" ht="15.75" x14ac:dyDescent="0.25">
      <c r="A53" s="142"/>
      <c r="B53" s="143"/>
      <c r="C53" s="143"/>
      <c r="D53" s="143"/>
      <c r="E53" s="143"/>
      <c r="F53" s="143"/>
      <c r="G53" s="143"/>
      <c r="H53" s="143"/>
    </row>
    <row r="54" spans="1:8" ht="15.75" x14ac:dyDescent="0.25">
      <c r="A54" s="31"/>
      <c r="B54" s="31"/>
      <c r="C54" s="31"/>
      <c r="D54" s="31"/>
      <c r="E54" s="31"/>
      <c r="F54" s="31"/>
      <c r="G54" s="31"/>
      <c r="H54" s="31"/>
    </row>
  </sheetData>
  <mergeCells count="33">
    <mergeCell ref="A23:E23"/>
    <mergeCell ref="A8:H8"/>
    <mergeCell ref="A9:H9"/>
    <mergeCell ref="A13:H13"/>
    <mergeCell ref="A2:H3"/>
    <mergeCell ref="A5:H6"/>
    <mergeCell ref="A10:H11"/>
    <mergeCell ref="F15:F16"/>
    <mergeCell ref="G15:G16"/>
    <mergeCell ref="H15:H16"/>
    <mergeCell ref="A15:E16"/>
    <mergeCell ref="A17:E17"/>
    <mergeCell ref="A43:H43"/>
    <mergeCell ref="A35:E36"/>
    <mergeCell ref="A37:E37"/>
    <mergeCell ref="A40:E40"/>
    <mergeCell ref="F35:F36"/>
    <mergeCell ref="G35:G36"/>
    <mergeCell ref="H35:H36"/>
    <mergeCell ref="A25:H25"/>
    <mergeCell ref="A27:E28"/>
    <mergeCell ref="A31:E31"/>
    <mergeCell ref="A33:H33"/>
    <mergeCell ref="G27:G28"/>
    <mergeCell ref="H27:H28"/>
    <mergeCell ref="F27:F28"/>
    <mergeCell ref="A52:H52"/>
    <mergeCell ref="A53:H53"/>
    <mergeCell ref="A45:E46"/>
    <mergeCell ref="A49:E49"/>
    <mergeCell ref="F45:F46"/>
    <mergeCell ref="G45:G46"/>
    <mergeCell ref="H45:H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EAD4-56FA-455F-B0BA-066C7C9AA4C7}">
  <dimension ref="A1:E31"/>
  <sheetViews>
    <sheetView workbookViewId="0">
      <selection activeCell="G9" sqref="G9"/>
    </sheetView>
  </sheetViews>
  <sheetFormatPr defaultRowHeight="15" x14ac:dyDescent="0.25"/>
  <cols>
    <col min="1" max="1" width="11.7109375" customWidth="1"/>
    <col min="2" max="2" width="46.28515625" customWidth="1"/>
    <col min="3" max="3" width="11.140625" bestFit="1" customWidth="1"/>
    <col min="4" max="5" width="10.85546875" bestFit="1" customWidth="1"/>
  </cols>
  <sheetData>
    <row r="1" spans="1:5" ht="15.75" x14ac:dyDescent="0.25">
      <c r="A1" s="174" t="s">
        <v>100</v>
      </c>
      <c r="B1" s="174"/>
      <c r="C1" s="174"/>
      <c r="D1" s="174"/>
      <c r="E1" s="174"/>
    </row>
    <row r="2" spans="1:5" s="46" customFormat="1" ht="55.5" customHeight="1" x14ac:dyDescent="0.25">
      <c r="A2" s="175" t="s">
        <v>125</v>
      </c>
      <c r="B2" s="175"/>
      <c r="C2" s="175"/>
      <c r="D2" s="175"/>
      <c r="E2" s="175"/>
    </row>
    <row r="3" spans="1:5" ht="15.75" x14ac:dyDescent="0.25">
      <c r="A3" s="43"/>
      <c r="B3" s="43"/>
      <c r="C3" s="43"/>
      <c r="D3" s="43"/>
      <c r="E3" s="43"/>
    </row>
    <row r="4" spans="1:5" x14ac:dyDescent="0.25">
      <c r="A4" s="176" t="s">
        <v>92</v>
      </c>
      <c r="B4" s="176"/>
      <c r="C4" s="176"/>
      <c r="D4" s="176"/>
      <c r="E4" s="176"/>
    </row>
    <row r="5" spans="1:5" x14ac:dyDescent="0.25">
      <c r="A5" s="47"/>
      <c r="B5" s="47"/>
      <c r="C5" s="48"/>
      <c r="D5" s="48"/>
      <c r="E5" s="48"/>
    </row>
    <row r="6" spans="1:5" x14ac:dyDescent="0.25">
      <c r="A6" s="176" t="s">
        <v>101</v>
      </c>
      <c r="B6" s="176"/>
      <c r="C6" s="176"/>
      <c r="D6" s="176"/>
      <c r="E6" s="176"/>
    </row>
    <row r="7" spans="1:5" x14ac:dyDescent="0.25">
      <c r="A7" s="49"/>
      <c r="B7" s="49"/>
      <c r="C7" s="50"/>
      <c r="D7" s="50"/>
      <c r="E7" s="50"/>
    </row>
    <row r="8" spans="1:5" x14ac:dyDescent="0.25">
      <c r="A8" s="177" t="s">
        <v>13</v>
      </c>
      <c r="B8" s="177"/>
      <c r="C8" s="178" t="s">
        <v>15</v>
      </c>
      <c r="D8" s="178" t="s">
        <v>14</v>
      </c>
      <c r="E8" s="178" t="s">
        <v>16</v>
      </c>
    </row>
    <row r="9" spans="1:5" x14ac:dyDescent="0.25">
      <c r="A9" s="177"/>
      <c r="B9" s="177"/>
      <c r="C9" s="178"/>
      <c r="D9" s="178"/>
      <c r="E9" s="178"/>
    </row>
    <row r="10" spans="1:5" ht="21.75" customHeight="1" x14ac:dyDescent="0.25">
      <c r="A10" s="51" t="s">
        <v>102</v>
      </c>
      <c r="B10" s="52"/>
      <c r="C10" s="53">
        <f>+C11+C18</f>
        <v>2832318</v>
      </c>
      <c r="D10" s="53">
        <f>+D11+D18</f>
        <v>331810</v>
      </c>
      <c r="E10" s="53">
        <f>+E11+E18</f>
        <v>3164128</v>
      </c>
    </row>
    <row r="11" spans="1:5" x14ac:dyDescent="0.25">
      <c r="A11" s="54" t="s">
        <v>103</v>
      </c>
      <c r="B11" s="54"/>
      <c r="C11" s="55">
        <f>+SUM(C12:C17)</f>
        <v>2832318</v>
      </c>
      <c r="D11" s="55">
        <f>+SUM(D12:D17)</f>
        <v>331810</v>
      </c>
      <c r="E11" s="55">
        <f>+SUM(E12:E17)</f>
        <v>3164128</v>
      </c>
    </row>
    <row r="12" spans="1:5" x14ac:dyDescent="0.25">
      <c r="A12" s="56" t="s">
        <v>104</v>
      </c>
      <c r="B12" s="56"/>
      <c r="C12" s="57">
        <v>2153158</v>
      </c>
      <c r="D12" s="57">
        <v>317160</v>
      </c>
      <c r="E12" s="57">
        <f>+C12+D12</f>
        <v>2470318</v>
      </c>
    </row>
    <row r="13" spans="1:5" ht="18" customHeight="1" x14ac:dyDescent="0.25">
      <c r="A13" s="56" t="s">
        <v>105</v>
      </c>
      <c r="B13" s="56"/>
      <c r="C13" s="57">
        <v>10</v>
      </c>
      <c r="D13" s="57">
        <v>0</v>
      </c>
      <c r="E13" s="57">
        <f t="shared" ref="E13:E17" si="0">+C13+D13</f>
        <v>10</v>
      </c>
    </row>
    <row r="14" spans="1:5" ht="31.5" customHeight="1" x14ac:dyDescent="0.25">
      <c r="A14" s="172" t="s">
        <v>106</v>
      </c>
      <c r="B14" s="172"/>
      <c r="C14" s="57">
        <v>99000</v>
      </c>
      <c r="D14" s="57">
        <v>450</v>
      </c>
      <c r="E14" s="57">
        <f t="shared" si="0"/>
        <v>99450</v>
      </c>
    </row>
    <row r="15" spans="1:5" ht="33.75" customHeight="1" x14ac:dyDescent="0.25">
      <c r="A15" s="172" t="s">
        <v>107</v>
      </c>
      <c r="B15" s="172"/>
      <c r="C15" s="57">
        <v>27500</v>
      </c>
      <c r="D15" s="57">
        <v>3000</v>
      </c>
      <c r="E15" s="57">
        <f t="shared" si="0"/>
        <v>30500</v>
      </c>
    </row>
    <row r="16" spans="1:5" ht="24.75" customHeight="1" x14ac:dyDescent="0.25">
      <c r="A16" s="173" t="s">
        <v>122</v>
      </c>
      <c r="B16" s="173"/>
      <c r="C16" s="57">
        <v>552650</v>
      </c>
      <c r="D16" s="57">
        <v>8200</v>
      </c>
      <c r="E16" s="57">
        <f t="shared" si="0"/>
        <v>560850</v>
      </c>
    </row>
    <row r="17" spans="1:5" ht="21.75" customHeight="1" x14ac:dyDescent="0.25">
      <c r="A17" s="56" t="s">
        <v>108</v>
      </c>
      <c r="B17" s="56"/>
      <c r="C17" s="57">
        <v>0</v>
      </c>
      <c r="D17" s="57">
        <v>3000</v>
      </c>
      <c r="E17" s="57">
        <f t="shared" si="0"/>
        <v>3000</v>
      </c>
    </row>
    <row r="18" spans="1:5" ht="22.5" customHeight="1" x14ac:dyDescent="0.25">
      <c r="A18" s="54" t="s">
        <v>109</v>
      </c>
      <c r="B18" s="54"/>
      <c r="C18" s="55">
        <f>+C19</f>
        <v>0</v>
      </c>
      <c r="D18" s="55">
        <f>+D19</f>
        <v>0</v>
      </c>
      <c r="E18" s="55">
        <f>+E19</f>
        <v>0</v>
      </c>
    </row>
    <row r="19" spans="1:5" ht="23.25" customHeight="1" x14ac:dyDescent="0.25">
      <c r="A19" s="56" t="s">
        <v>110</v>
      </c>
      <c r="B19" s="56"/>
      <c r="C19" s="57">
        <v>0</v>
      </c>
      <c r="D19" s="57">
        <v>0</v>
      </c>
      <c r="E19" s="57">
        <v>0</v>
      </c>
    </row>
    <row r="20" spans="1:5" ht="22.5" customHeight="1" x14ac:dyDescent="0.25">
      <c r="A20" s="51" t="s">
        <v>111</v>
      </c>
      <c r="B20" s="52"/>
      <c r="C20" s="53">
        <f>+C21+C28</f>
        <v>3024035</v>
      </c>
      <c r="D20" s="53">
        <f>+D21+D28</f>
        <v>203540</v>
      </c>
      <c r="E20" s="53">
        <f>+E21+E28</f>
        <v>3227575</v>
      </c>
    </row>
    <row r="21" spans="1:5" ht="21" customHeight="1" x14ac:dyDescent="0.25">
      <c r="A21" s="54" t="s">
        <v>112</v>
      </c>
      <c r="B21" s="54"/>
      <c r="C21" s="55">
        <f>+SUM(C22:C27)</f>
        <v>2804685</v>
      </c>
      <c r="D21" s="55">
        <f>+SUM(D22:D27)</f>
        <v>213234</v>
      </c>
      <c r="E21" s="55">
        <f>+SUM(E22:E27)</f>
        <v>3017919</v>
      </c>
    </row>
    <row r="22" spans="1:5" ht="22.5" customHeight="1" x14ac:dyDescent="0.25">
      <c r="A22" s="56" t="s">
        <v>113</v>
      </c>
      <c r="B22" s="56"/>
      <c r="C22" s="57">
        <v>2193100</v>
      </c>
      <c r="D22" s="57">
        <v>130200</v>
      </c>
      <c r="E22" s="57">
        <f>+C22+D22</f>
        <v>2323300</v>
      </c>
    </row>
    <row r="23" spans="1:5" ht="21.75" customHeight="1" x14ac:dyDescent="0.25">
      <c r="A23" s="56" t="s">
        <v>114</v>
      </c>
      <c r="B23" s="56"/>
      <c r="C23" s="57">
        <v>571285</v>
      </c>
      <c r="D23" s="57">
        <v>86034</v>
      </c>
      <c r="E23" s="57">
        <f t="shared" ref="E23:E30" si="1">+C23+D23</f>
        <v>657319</v>
      </c>
    </row>
    <row r="24" spans="1:5" ht="24.75" customHeight="1" x14ac:dyDescent="0.25">
      <c r="A24" s="56" t="s">
        <v>115</v>
      </c>
      <c r="B24" s="56"/>
      <c r="C24" s="57">
        <v>1100</v>
      </c>
      <c r="D24" s="57">
        <v>0</v>
      </c>
      <c r="E24" s="57">
        <f t="shared" si="1"/>
        <v>1100</v>
      </c>
    </row>
    <row r="25" spans="1:5" ht="20.25" customHeight="1" x14ac:dyDescent="0.25">
      <c r="A25" s="56" t="s">
        <v>116</v>
      </c>
      <c r="B25" s="56"/>
      <c r="C25" s="57">
        <v>1100</v>
      </c>
      <c r="D25" s="57">
        <v>-1000</v>
      </c>
      <c r="E25" s="57">
        <f t="shared" si="1"/>
        <v>100</v>
      </c>
    </row>
    <row r="26" spans="1:5" ht="30.75" customHeight="1" x14ac:dyDescent="0.25">
      <c r="A26" s="56" t="s">
        <v>117</v>
      </c>
      <c r="B26" s="56"/>
      <c r="C26" s="57">
        <v>36100</v>
      </c>
      <c r="D26" s="57">
        <v>-2000</v>
      </c>
      <c r="E26" s="57">
        <f t="shared" si="1"/>
        <v>34100</v>
      </c>
    </row>
    <row r="27" spans="1:5" ht="22.5" customHeight="1" x14ac:dyDescent="0.25">
      <c r="A27" s="56" t="s">
        <v>118</v>
      </c>
      <c r="B27" s="56"/>
      <c r="C27" s="57">
        <v>2000</v>
      </c>
      <c r="D27" s="57">
        <v>0</v>
      </c>
      <c r="E27" s="57">
        <f t="shared" si="1"/>
        <v>2000</v>
      </c>
    </row>
    <row r="28" spans="1:5" ht="23.25" customHeight="1" x14ac:dyDescent="0.25">
      <c r="A28" s="54" t="s">
        <v>119</v>
      </c>
      <c r="B28" s="54"/>
      <c r="C28" s="55">
        <f>+SUM(C29:C30)</f>
        <v>219350</v>
      </c>
      <c r="D28" s="55">
        <f>+SUM(D29:D30)</f>
        <v>-9694</v>
      </c>
      <c r="E28" s="55">
        <f>+C28+D28</f>
        <v>209656</v>
      </c>
    </row>
    <row r="29" spans="1:5" ht="22.5" customHeight="1" x14ac:dyDescent="0.25">
      <c r="A29" s="56" t="s">
        <v>120</v>
      </c>
      <c r="B29" s="56"/>
      <c r="C29" s="57">
        <v>77633</v>
      </c>
      <c r="D29" s="57">
        <v>-3355</v>
      </c>
      <c r="E29" s="57">
        <f t="shared" si="1"/>
        <v>74278</v>
      </c>
    </row>
    <row r="30" spans="1:5" ht="22.5" customHeight="1" x14ac:dyDescent="0.25">
      <c r="A30" s="56" t="s">
        <v>121</v>
      </c>
      <c r="B30" s="56"/>
      <c r="C30" s="57">
        <v>141717</v>
      </c>
      <c r="D30" s="57">
        <v>-6339</v>
      </c>
      <c r="E30" s="57">
        <f t="shared" si="1"/>
        <v>135378</v>
      </c>
    </row>
    <row r="31" spans="1:5" x14ac:dyDescent="0.25">
      <c r="A31" s="44"/>
      <c r="B31" s="44"/>
      <c r="C31" s="45"/>
      <c r="D31" s="45"/>
      <c r="E31" s="45"/>
    </row>
  </sheetData>
  <mergeCells count="11">
    <mergeCell ref="A14:B14"/>
    <mergeCell ref="A15:B15"/>
    <mergeCell ref="A16:B16"/>
    <mergeCell ref="A1:E1"/>
    <mergeCell ref="A2:E2"/>
    <mergeCell ref="A4:E4"/>
    <mergeCell ref="A6:E6"/>
    <mergeCell ref="A8:B9"/>
    <mergeCell ref="C8:C9"/>
    <mergeCell ref="D8:D9"/>
    <mergeCell ref="E8:E9"/>
  </mergeCells>
  <pageMargins left="0.7" right="0.7" top="0.75" bottom="0.75" header="0.3" footer="0.3"/>
  <ignoredErrors>
    <ignoredError sqref="C2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EA05-D686-4458-BE45-EC67F3A1B043}">
  <dimension ref="A2:E50"/>
  <sheetViews>
    <sheetView workbookViewId="0">
      <selection activeCell="G6" sqref="G6"/>
    </sheetView>
  </sheetViews>
  <sheetFormatPr defaultRowHeight="15" x14ac:dyDescent="0.25"/>
  <cols>
    <col min="1" max="1" width="16.5703125" customWidth="1"/>
    <col min="2" max="2" width="48.5703125" bestFit="1" customWidth="1"/>
    <col min="3" max="3" width="15.42578125" customWidth="1"/>
    <col min="4" max="4" width="18" customWidth="1"/>
    <col min="5" max="5" width="17.140625" customWidth="1"/>
  </cols>
  <sheetData>
    <row r="2" spans="1:5" ht="18.75" x14ac:dyDescent="0.3">
      <c r="A2" s="179" t="s">
        <v>123</v>
      </c>
      <c r="B2" s="179"/>
      <c r="C2" s="179"/>
      <c r="D2" s="179"/>
      <c r="E2" s="179"/>
    </row>
    <row r="3" spans="1:5" x14ac:dyDescent="0.25">
      <c r="A3" s="58"/>
      <c r="B3" s="182"/>
      <c r="C3" s="182"/>
      <c r="D3" s="182"/>
      <c r="E3" s="58"/>
    </row>
    <row r="4" spans="1:5" x14ac:dyDescent="0.25">
      <c r="A4" s="58"/>
      <c r="B4" s="58"/>
      <c r="C4" s="58"/>
      <c r="D4" s="58"/>
      <c r="E4" s="58"/>
    </row>
    <row r="5" spans="1:5" ht="15" customHeight="1" x14ac:dyDescent="0.25">
      <c r="A5" s="180" t="s">
        <v>13</v>
      </c>
      <c r="B5" s="180"/>
      <c r="C5" s="181" t="s">
        <v>15</v>
      </c>
      <c r="D5" s="181" t="s">
        <v>14</v>
      </c>
      <c r="E5" s="181" t="s">
        <v>16</v>
      </c>
    </row>
    <row r="6" spans="1:5" x14ac:dyDescent="0.25">
      <c r="A6" s="180"/>
      <c r="B6" s="180"/>
      <c r="C6" s="181"/>
      <c r="D6" s="181"/>
      <c r="E6" s="181"/>
    </row>
    <row r="7" spans="1:5" x14ac:dyDescent="0.25">
      <c r="A7" s="60" t="s">
        <v>88</v>
      </c>
      <c r="B7" s="61" t="s">
        <v>5</v>
      </c>
      <c r="C7" s="59">
        <v>356150</v>
      </c>
      <c r="D7" s="59">
        <v>8200</v>
      </c>
      <c r="E7" s="59">
        <v>364350</v>
      </c>
    </row>
    <row r="8" spans="1:5" x14ac:dyDescent="0.25">
      <c r="A8" s="60" t="s">
        <v>30</v>
      </c>
      <c r="B8" s="61" t="s">
        <v>17</v>
      </c>
      <c r="C8" s="59">
        <v>120000</v>
      </c>
      <c r="D8" s="59">
        <v>0</v>
      </c>
      <c r="E8" s="59">
        <v>120000</v>
      </c>
    </row>
    <row r="9" spans="1:5" x14ac:dyDescent="0.25">
      <c r="A9" s="60" t="s">
        <v>31</v>
      </c>
      <c r="B9" s="61" t="s">
        <v>6</v>
      </c>
      <c r="C9" s="59">
        <v>16010</v>
      </c>
      <c r="D9" s="59">
        <v>9000</v>
      </c>
      <c r="E9" s="59">
        <v>25010</v>
      </c>
    </row>
    <row r="10" spans="1:5" x14ac:dyDescent="0.25">
      <c r="A10" s="60" t="s">
        <v>33</v>
      </c>
      <c r="B10" s="61" t="s">
        <v>8</v>
      </c>
      <c r="C10" s="59">
        <v>99000</v>
      </c>
      <c r="D10" s="59">
        <v>0</v>
      </c>
      <c r="E10" s="59">
        <v>99000</v>
      </c>
    </row>
    <row r="11" spans="1:5" x14ac:dyDescent="0.25">
      <c r="A11" s="60" t="s">
        <v>35</v>
      </c>
      <c r="B11" s="61" t="s">
        <v>18</v>
      </c>
      <c r="C11" s="59">
        <v>20000</v>
      </c>
      <c r="D11" s="59">
        <v>0</v>
      </c>
      <c r="E11" s="59">
        <v>20000</v>
      </c>
    </row>
    <row r="12" spans="1:5" x14ac:dyDescent="0.25">
      <c r="A12" s="60" t="s">
        <v>36</v>
      </c>
      <c r="B12" s="61" t="s">
        <v>19</v>
      </c>
      <c r="C12" s="59">
        <v>2112825</v>
      </c>
      <c r="D12" s="59">
        <v>313083</v>
      </c>
      <c r="E12" s="59">
        <v>2425908</v>
      </c>
    </row>
    <row r="13" spans="1:5" x14ac:dyDescent="0.25">
      <c r="A13" s="60" t="s">
        <v>38</v>
      </c>
      <c r="B13" s="61" t="s">
        <v>21</v>
      </c>
      <c r="C13" s="59">
        <v>8475</v>
      </c>
      <c r="D13" s="59">
        <v>-4142</v>
      </c>
      <c r="E13" s="59">
        <v>4333</v>
      </c>
    </row>
    <row r="14" spans="1:5" x14ac:dyDescent="0.25">
      <c r="A14" s="60" t="s">
        <v>39</v>
      </c>
      <c r="B14" s="61" t="s">
        <v>22</v>
      </c>
      <c r="C14" s="59">
        <v>0</v>
      </c>
      <c r="D14" s="59">
        <v>4142</v>
      </c>
      <c r="E14" s="59">
        <v>4142</v>
      </c>
    </row>
    <row r="15" spans="1:5" x14ac:dyDescent="0.25">
      <c r="A15" s="60" t="s">
        <v>40</v>
      </c>
      <c r="B15" s="61" t="s">
        <v>23</v>
      </c>
      <c r="C15" s="59">
        <v>35000</v>
      </c>
      <c r="D15" s="59">
        <v>3400</v>
      </c>
      <c r="E15" s="59">
        <v>38400</v>
      </c>
    </row>
    <row r="16" spans="1:5" x14ac:dyDescent="0.25">
      <c r="A16" s="60" t="s">
        <v>42</v>
      </c>
      <c r="B16" s="61" t="s">
        <v>25</v>
      </c>
      <c r="C16" s="59">
        <v>5333</v>
      </c>
      <c r="D16" s="59">
        <v>677</v>
      </c>
      <c r="E16" s="59">
        <v>6010</v>
      </c>
    </row>
    <row r="17" spans="1:5" x14ac:dyDescent="0.25">
      <c r="A17" s="60" t="s">
        <v>43</v>
      </c>
      <c r="B17" s="61" t="s">
        <v>26</v>
      </c>
      <c r="C17" s="59">
        <v>8075</v>
      </c>
      <c r="D17" s="59">
        <v>0</v>
      </c>
      <c r="E17" s="59">
        <v>8075</v>
      </c>
    </row>
    <row r="18" spans="1:5" x14ac:dyDescent="0.25">
      <c r="A18" s="60" t="s">
        <v>44</v>
      </c>
      <c r="B18" s="61" t="s">
        <v>27</v>
      </c>
      <c r="C18" s="59">
        <v>39950</v>
      </c>
      <c r="D18" s="59">
        <v>-24474</v>
      </c>
      <c r="E18" s="59">
        <v>15476</v>
      </c>
    </row>
    <row r="19" spans="1:5" x14ac:dyDescent="0.25">
      <c r="A19" s="60" t="s">
        <v>45</v>
      </c>
      <c r="B19" s="61" t="s">
        <v>28</v>
      </c>
      <c r="C19" s="59">
        <v>0</v>
      </c>
      <c r="D19" s="59">
        <v>24474</v>
      </c>
      <c r="E19" s="59">
        <v>24474</v>
      </c>
    </row>
    <row r="20" spans="1:5" x14ac:dyDescent="0.25">
      <c r="A20" s="60" t="s">
        <v>46</v>
      </c>
      <c r="B20" s="61" t="s">
        <v>11</v>
      </c>
      <c r="C20" s="59">
        <v>11500</v>
      </c>
      <c r="D20" s="59">
        <v>-3000</v>
      </c>
      <c r="E20" s="59">
        <v>8500</v>
      </c>
    </row>
    <row r="21" spans="1:5" x14ac:dyDescent="0.25">
      <c r="A21" s="60" t="s">
        <v>48</v>
      </c>
      <c r="B21" s="61" t="s">
        <v>29</v>
      </c>
      <c r="C21" s="59">
        <v>0</v>
      </c>
      <c r="D21" s="59">
        <v>450</v>
      </c>
      <c r="E21" s="59">
        <v>450</v>
      </c>
    </row>
    <row r="22" spans="1:5" x14ac:dyDescent="0.25">
      <c r="A22" s="64" t="s">
        <v>102</v>
      </c>
      <c r="B22" s="65"/>
      <c r="C22" s="66">
        <f>+SUM(C7:C21)</f>
        <v>2832318</v>
      </c>
      <c r="D22" s="66">
        <f>+SUM(D7:D21)</f>
        <v>331810</v>
      </c>
      <c r="E22" s="66">
        <f>+SUM(E7:E21)</f>
        <v>3164128</v>
      </c>
    </row>
    <row r="23" spans="1:5" x14ac:dyDescent="0.25">
      <c r="A23" s="58"/>
      <c r="B23" s="58"/>
      <c r="C23" s="58"/>
      <c r="D23" s="58"/>
      <c r="E23" s="58"/>
    </row>
    <row r="24" spans="1:5" x14ac:dyDescent="0.25">
      <c r="A24" s="58"/>
      <c r="B24" s="58"/>
      <c r="C24" s="58"/>
      <c r="D24" s="58"/>
      <c r="E24" s="58"/>
    </row>
    <row r="25" spans="1:5" x14ac:dyDescent="0.25">
      <c r="A25" s="19"/>
      <c r="B25" s="19"/>
      <c r="C25" s="19"/>
      <c r="D25" s="19"/>
      <c r="E25" s="19"/>
    </row>
    <row r="26" spans="1:5" ht="18.75" x14ac:dyDescent="0.3">
      <c r="A26" s="179" t="s">
        <v>124</v>
      </c>
      <c r="B26" s="179"/>
      <c r="C26" s="179"/>
      <c r="D26" s="179"/>
      <c r="E26" s="179"/>
    </row>
    <row r="27" spans="1:5" ht="18.75" x14ac:dyDescent="0.3">
      <c r="A27" s="19"/>
      <c r="B27" s="62"/>
      <c r="C27" s="63"/>
      <c r="D27" s="19"/>
      <c r="E27" s="19"/>
    </row>
    <row r="28" spans="1:5" ht="15" customHeight="1" x14ac:dyDescent="0.25">
      <c r="A28" s="180" t="s">
        <v>13</v>
      </c>
      <c r="B28" s="180"/>
      <c r="C28" s="181" t="s">
        <v>15</v>
      </c>
      <c r="D28" s="181" t="s">
        <v>14</v>
      </c>
      <c r="E28" s="181" t="s">
        <v>16</v>
      </c>
    </row>
    <row r="29" spans="1:5" x14ac:dyDescent="0.25">
      <c r="A29" s="180"/>
      <c r="B29" s="180"/>
      <c r="C29" s="181"/>
      <c r="D29" s="181"/>
      <c r="E29" s="181"/>
    </row>
    <row r="30" spans="1:5" x14ac:dyDescent="0.25">
      <c r="A30" s="60" t="s">
        <v>88</v>
      </c>
      <c r="B30" s="61" t="s">
        <v>5</v>
      </c>
      <c r="C30" s="59">
        <v>356150</v>
      </c>
      <c r="D30" s="59">
        <v>8200</v>
      </c>
      <c r="E30" s="59">
        <v>364350</v>
      </c>
    </row>
    <row r="31" spans="1:5" x14ac:dyDescent="0.25">
      <c r="A31" s="60" t="s">
        <v>30</v>
      </c>
      <c r="B31" s="61" t="s">
        <v>17</v>
      </c>
      <c r="C31" s="59">
        <v>120000</v>
      </c>
      <c r="D31" s="59">
        <v>0</v>
      </c>
      <c r="E31" s="59">
        <v>120000</v>
      </c>
    </row>
    <row r="32" spans="1:5" x14ac:dyDescent="0.25">
      <c r="A32" s="60" t="s">
        <v>31</v>
      </c>
      <c r="B32" s="61" t="s">
        <v>6</v>
      </c>
      <c r="C32" s="59">
        <v>16010</v>
      </c>
      <c r="D32" s="59">
        <v>9000</v>
      </c>
      <c r="E32" s="59">
        <v>25010</v>
      </c>
    </row>
    <row r="33" spans="1:5" x14ac:dyDescent="0.25">
      <c r="A33" s="60" t="s">
        <v>32</v>
      </c>
      <c r="B33" s="61" t="s">
        <v>7</v>
      </c>
      <c r="C33" s="59">
        <v>5000</v>
      </c>
      <c r="D33" s="59">
        <v>-2904</v>
      </c>
      <c r="E33" s="59">
        <v>2096</v>
      </c>
    </row>
    <row r="34" spans="1:5" x14ac:dyDescent="0.25">
      <c r="A34" s="60" t="s">
        <v>33</v>
      </c>
      <c r="B34" s="61" t="s">
        <v>8</v>
      </c>
      <c r="C34" s="59">
        <v>99000</v>
      </c>
      <c r="D34" s="59">
        <v>0</v>
      </c>
      <c r="E34" s="59">
        <v>99000</v>
      </c>
    </row>
    <row r="35" spans="1:5" x14ac:dyDescent="0.25">
      <c r="A35" s="60" t="s">
        <v>34</v>
      </c>
      <c r="B35" s="61" t="s">
        <v>9</v>
      </c>
      <c r="C35" s="59">
        <v>45000</v>
      </c>
      <c r="D35" s="59">
        <v>60932</v>
      </c>
      <c r="E35" s="59">
        <v>105932</v>
      </c>
    </row>
    <row r="36" spans="1:5" x14ac:dyDescent="0.25">
      <c r="A36" s="60" t="s">
        <v>35</v>
      </c>
      <c r="B36" s="61" t="s">
        <v>18</v>
      </c>
      <c r="C36" s="59">
        <v>20000</v>
      </c>
      <c r="D36" s="59">
        <v>0</v>
      </c>
      <c r="E36" s="59">
        <v>20000</v>
      </c>
    </row>
    <row r="37" spans="1:5" x14ac:dyDescent="0.25">
      <c r="A37" s="60" t="s">
        <v>36</v>
      </c>
      <c r="B37" s="61" t="s">
        <v>19</v>
      </c>
      <c r="C37" s="59">
        <v>2112825</v>
      </c>
      <c r="D37" s="59">
        <v>123600</v>
      </c>
      <c r="E37" s="59">
        <v>2236425</v>
      </c>
    </row>
    <row r="38" spans="1:5" x14ac:dyDescent="0.25">
      <c r="A38" s="60" t="s">
        <v>37</v>
      </c>
      <c r="B38" s="61" t="s">
        <v>20</v>
      </c>
      <c r="C38" s="59">
        <v>0</v>
      </c>
      <c r="D38" s="59">
        <v>5640</v>
      </c>
      <c r="E38" s="59">
        <v>5640</v>
      </c>
    </row>
    <row r="39" spans="1:5" x14ac:dyDescent="0.25">
      <c r="A39" s="60" t="s">
        <v>38</v>
      </c>
      <c r="B39" s="61" t="s">
        <v>21</v>
      </c>
      <c r="C39" s="59">
        <v>8475</v>
      </c>
      <c r="D39" s="59">
        <v>-4142</v>
      </c>
      <c r="E39" s="59">
        <v>4333</v>
      </c>
    </row>
    <row r="40" spans="1:5" x14ac:dyDescent="0.25">
      <c r="A40" s="60" t="s">
        <v>39</v>
      </c>
      <c r="B40" s="61" t="s">
        <v>22</v>
      </c>
      <c r="C40" s="59">
        <v>0</v>
      </c>
      <c r="D40" s="59">
        <v>4142</v>
      </c>
      <c r="E40" s="59">
        <v>4142</v>
      </c>
    </row>
    <row r="41" spans="1:5" x14ac:dyDescent="0.25">
      <c r="A41" s="60" t="s">
        <v>40</v>
      </c>
      <c r="B41" s="61" t="s">
        <v>23</v>
      </c>
      <c r="C41" s="59">
        <v>35000</v>
      </c>
      <c r="D41" s="59">
        <v>0</v>
      </c>
      <c r="E41" s="59">
        <v>35000</v>
      </c>
    </row>
    <row r="42" spans="1:5" x14ac:dyDescent="0.25">
      <c r="A42" s="60" t="s">
        <v>41</v>
      </c>
      <c r="B42" s="61" t="s">
        <v>24</v>
      </c>
      <c r="C42" s="59">
        <v>0</v>
      </c>
      <c r="D42" s="59">
        <v>7284</v>
      </c>
      <c r="E42" s="59">
        <v>7284</v>
      </c>
    </row>
    <row r="43" spans="1:5" x14ac:dyDescent="0.25">
      <c r="A43" s="60" t="s">
        <v>42</v>
      </c>
      <c r="B43" s="61" t="s">
        <v>25</v>
      </c>
      <c r="C43" s="59">
        <v>5333</v>
      </c>
      <c r="D43" s="59">
        <v>677</v>
      </c>
      <c r="E43" s="59">
        <v>6010</v>
      </c>
    </row>
    <row r="44" spans="1:5" x14ac:dyDescent="0.25">
      <c r="A44" s="60" t="s">
        <v>43</v>
      </c>
      <c r="B44" s="61" t="s">
        <v>26</v>
      </c>
      <c r="C44" s="59">
        <v>8075</v>
      </c>
      <c r="D44" s="59">
        <v>0</v>
      </c>
      <c r="E44" s="59">
        <v>8075</v>
      </c>
    </row>
    <row r="45" spans="1:5" x14ac:dyDescent="0.25">
      <c r="A45" s="60" t="s">
        <v>44</v>
      </c>
      <c r="B45" s="61" t="s">
        <v>27</v>
      </c>
      <c r="C45" s="59">
        <v>39950</v>
      </c>
      <c r="D45" s="59">
        <v>-24474</v>
      </c>
      <c r="E45" s="59">
        <v>15476</v>
      </c>
    </row>
    <row r="46" spans="1:5" x14ac:dyDescent="0.25">
      <c r="A46" s="60" t="s">
        <v>45</v>
      </c>
      <c r="B46" s="61" t="s">
        <v>28</v>
      </c>
      <c r="C46" s="59">
        <v>0</v>
      </c>
      <c r="D46" s="59">
        <v>24474</v>
      </c>
      <c r="E46" s="59">
        <v>24474</v>
      </c>
    </row>
    <row r="47" spans="1:5" x14ac:dyDescent="0.25">
      <c r="A47" s="60" t="s">
        <v>46</v>
      </c>
      <c r="B47" s="61" t="s">
        <v>11</v>
      </c>
      <c r="C47" s="59">
        <v>11500</v>
      </c>
      <c r="D47" s="59">
        <v>-3000</v>
      </c>
      <c r="E47" s="59">
        <v>8500</v>
      </c>
    </row>
    <row r="48" spans="1:5" x14ac:dyDescent="0.25">
      <c r="A48" s="60" t="s">
        <v>47</v>
      </c>
      <c r="B48" s="61" t="s">
        <v>12</v>
      </c>
      <c r="C48" s="59">
        <v>141717</v>
      </c>
      <c r="D48" s="59">
        <v>-6339</v>
      </c>
      <c r="E48" s="59">
        <v>135378</v>
      </c>
    </row>
    <row r="49" spans="1:5" x14ac:dyDescent="0.25">
      <c r="A49" s="60" t="s">
        <v>48</v>
      </c>
      <c r="B49" s="61" t="s">
        <v>29</v>
      </c>
      <c r="C49" s="59">
        <v>0</v>
      </c>
      <c r="D49" s="59">
        <v>450</v>
      </c>
      <c r="E49" s="59">
        <v>450</v>
      </c>
    </row>
    <row r="50" spans="1:5" x14ac:dyDescent="0.25">
      <c r="A50" s="64" t="s">
        <v>111</v>
      </c>
      <c r="B50" s="65"/>
      <c r="C50" s="66">
        <f>+SUM(C30:C49)</f>
        <v>3024035</v>
      </c>
      <c r="D50" s="66">
        <f>+SUM(D30:D49)</f>
        <v>203540</v>
      </c>
      <c r="E50" s="66">
        <f>+SUM(E30:E49)</f>
        <v>3227575</v>
      </c>
    </row>
  </sheetData>
  <mergeCells count="11">
    <mergeCell ref="A2:E2"/>
    <mergeCell ref="B3:D3"/>
    <mergeCell ref="A5:B6"/>
    <mergeCell ref="C5:C6"/>
    <mergeCell ref="D5:D6"/>
    <mergeCell ref="E5:E6"/>
    <mergeCell ref="A26:E26"/>
    <mergeCell ref="A28:B29"/>
    <mergeCell ref="C28:C29"/>
    <mergeCell ref="D28:D29"/>
    <mergeCell ref="E28:E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CD81-5C41-4568-8391-EE0961E9834D}">
  <dimension ref="A2:D18"/>
  <sheetViews>
    <sheetView workbookViewId="0">
      <selection activeCell="F5" sqref="F5"/>
    </sheetView>
  </sheetViews>
  <sheetFormatPr defaultRowHeight="15" x14ac:dyDescent="0.25"/>
  <cols>
    <col min="1" max="1" width="39.5703125" customWidth="1"/>
    <col min="2" max="2" width="16.85546875" customWidth="1"/>
    <col min="3" max="3" width="17" customWidth="1"/>
    <col min="4" max="4" width="17.140625" customWidth="1"/>
  </cols>
  <sheetData>
    <row r="2" spans="1:4" ht="15.75" x14ac:dyDescent="0.25">
      <c r="A2" s="186" t="s">
        <v>91</v>
      </c>
      <c r="B2" s="186"/>
      <c r="C2" s="186"/>
      <c r="D2" s="186"/>
    </row>
    <row r="3" spans="1:4" ht="15.75" x14ac:dyDescent="0.25">
      <c r="A3" s="30"/>
    </row>
    <row r="4" spans="1:4" ht="15.75" x14ac:dyDescent="0.25">
      <c r="A4" s="187" t="s">
        <v>99</v>
      </c>
      <c r="B4" s="187"/>
      <c r="C4" s="187"/>
      <c r="D4" s="187"/>
    </row>
    <row r="5" spans="1:4" ht="18" x14ac:dyDescent="0.25">
      <c r="A5" s="32"/>
      <c r="B5" s="32"/>
      <c r="C5" s="33"/>
      <c r="D5" s="33"/>
    </row>
    <row r="6" spans="1:4" ht="15.75" x14ac:dyDescent="0.25">
      <c r="A6" s="183" t="s">
        <v>92</v>
      </c>
      <c r="B6" s="184"/>
      <c r="C6" s="184"/>
      <c r="D6" s="184"/>
    </row>
    <row r="7" spans="1:4" ht="18" x14ac:dyDescent="0.25">
      <c r="A7" s="32"/>
      <c r="B7" s="32"/>
      <c r="C7" s="33"/>
      <c r="D7" s="33"/>
    </row>
    <row r="8" spans="1:4" ht="15.75" x14ac:dyDescent="0.25">
      <c r="A8" s="183" t="s">
        <v>93</v>
      </c>
      <c r="B8" s="185"/>
      <c r="C8" s="185"/>
      <c r="D8" s="185"/>
    </row>
    <row r="9" spans="1:4" ht="18" x14ac:dyDescent="0.25">
      <c r="A9" s="32"/>
      <c r="B9" s="32"/>
      <c r="C9" s="33"/>
      <c r="D9" s="33"/>
    </row>
    <row r="10" spans="1:4" ht="28.5" x14ac:dyDescent="0.25">
      <c r="A10" s="34" t="s">
        <v>94</v>
      </c>
      <c r="B10" s="71" t="s">
        <v>15</v>
      </c>
      <c r="C10" s="71" t="s">
        <v>14</v>
      </c>
      <c r="D10" s="71" t="s">
        <v>16</v>
      </c>
    </row>
    <row r="11" spans="1:4" x14ac:dyDescent="0.25">
      <c r="A11" s="35" t="s">
        <v>95</v>
      </c>
      <c r="B11" s="36">
        <v>3024035</v>
      </c>
      <c r="C11" s="36">
        <v>203540</v>
      </c>
      <c r="D11" s="36">
        <v>3227575</v>
      </c>
    </row>
    <row r="12" spans="1:4" x14ac:dyDescent="0.25">
      <c r="A12" s="35" t="s">
        <v>96</v>
      </c>
      <c r="B12" s="37">
        <v>3024035</v>
      </c>
      <c r="C12" s="37">
        <v>203540</v>
      </c>
      <c r="D12" s="37">
        <v>3227575</v>
      </c>
    </row>
    <row r="13" spans="1:4" x14ac:dyDescent="0.25">
      <c r="A13" s="38" t="s">
        <v>97</v>
      </c>
      <c r="B13" s="39">
        <v>3024035</v>
      </c>
      <c r="C13" s="39">
        <v>203540</v>
      </c>
      <c r="D13" s="39">
        <v>3227575</v>
      </c>
    </row>
    <row r="14" spans="1:4" x14ac:dyDescent="0.25">
      <c r="A14" s="40" t="s">
        <v>98</v>
      </c>
      <c r="B14" s="41">
        <v>3024035</v>
      </c>
      <c r="C14" s="41">
        <v>203540</v>
      </c>
      <c r="D14" s="41">
        <v>3227575</v>
      </c>
    </row>
    <row r="16" spans="1:4" x14ac:dyDescent="0.25">
      <c r="C16" s="42"/>
      <c r="D16" s="42"/>
    </row>
    <row r="18" spans="2:3" x14ac:dyDescent="0.25">
      <c r="B18" s="42"/>
      <c r="C18" s="42"/>
    </row>
  </sheetData>
  <mergeCells count="4">
    <mergeCell ref="A6:D6"/>
    <mergeCell ref="A8:D8"/>
    <mergeCell ref="A2:D2"/>
    <mergeCell ref="A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5268-6E45-4345-B597-5B0FB9438C50}">
  <dimension ref="A2:E29"/>
  <sheetViews>
    <sheetView workbookViewId="0">
      <selection activeCell="G11" sqref="G11"/>
    </sheetView>
  </sheetViews>
  <sheetFormatPr defaultRowHeight="15" x14ac:dyDescent="0.25"/>
  <cols>
    <col min="2" max="2" width="44.85546875" customWidth="1"/>
    <col min="3" max="3" width="14.140625" customWidth="1"/>
    <col min="4" max="5" width="13.85546875" customWidth="1"/>
  </cols>
  <sheetData>
    <row r="2" spans="1:5" x14ac:dyDescent="0.25">
      <c r="A2" s="154" t="s">
        <v>1</v>
      </c>
      <c r="B2" s="166"/>
      <c r="C2" s="166"/>
      <c r="D2" s="166"/>
      <c r="E2" s="166"/>
    </row>
    <row r="3" spans="1:5" x14ac:dyDescent="0.25">
      <c r="A3" s="67"/>
      <c r="B3" s="68"/>
      <c r="C3" s="68"/>
      <c r="D3" s="68"/>
      <c r="E3" s="68"/>
    </row>
    <row r="4" spans="1:5" ht="15" customHeight="1" x14ac:dyDescent="0.25">
      <c r="A4" s="165" t="s">
        <v>126</v>
      </c>
      <c r="B4" s="165"/>
      <c r="C4" s="165"/>
      <c r="D4" s="165"/>
      <c r="E4" s="165"/>
    </row>
    <row r="5" spans="1:5" x14ac:dyDescent="0.25">
      <c r="A5" s="165"/>
      <c r="B5" s="165"/>
      <c r="C5" s="165"/>
      <c r="D5" s="165"/>
      <c r="E5" s="165"/>
    </row>
    <row r="7" spans="1:5" x14ac:dyDescent="0.25">
      <c r="A7" s="188" t="s">
        <v>127</v>
      </c>
      <c r="B7" s="188"/>
      <c r="C7" s="188"/>
      <c r="D7" s="188"/>
      <c r="E7" s="188"/>
    </row>
    <row r="8" spans="1:5" x14ac:dyDescent="0.25">
      <c r="A8" s="69"/>
      <c r="B8" s="69"/>
      <c r="C8" s="69"/>
      <c r="D8" s="69"/>
      <c r="E8" s="69"/>
    </row>
    <row r="9" spans="1:5" x14ac:dyDescent="0.25">
      <c r="A9" s="188" t="s">
        <v>128</v>
      </c>
      <c r="B9" s="188"/>
      <c r="C9" s="188"/>
      <c r="D9" s="188"/>
      <c r="E9" s="188"/>
    </row>
    <row r="10" spans="1:5" x14ac:dyDescent="0.25">
      <c r="A10" s="69"/>
      <c r="B10" s="69"/>
      <c r="C10" s="69"/>
      <c r="D10" s="70"/>
      <c r="E10" s="70"/>
    </row>
    <row r="11" spans="1:5" ht="28.5" x14ac:dyDescent="0.25">
      <c r="A11" s="71" t="s">
        <v>129</v>
      </c>
      <c r="B11" s="72" t="s">
        <v>130</v>
      </c>
      <c r="C11" s="71" t="s">
        <v>15</v>
      </c>
      <c r="D11" s="71" t="s">
        <v>14</v>
      </c>
      <c r="E11" s="71" t="s">
        <v>16</v>
      </c>
    </row>
    <row r="12" spans="1:5" x14ac:dyDescent="0.25">
      <c r="A12" s="73">
        <v>8</v>
      </c>
      <c r="B12" s="73" t="s">
        <v>131</v>
      </c>
      <c r="C12" s="74"/>
      <c r="D12" s="74"/>
      <c r="E12" s="74"/>
    </row>
    <row r="13" spans="1:5" x14ac:dyDescent="0.25">
      <c r="A13" s="75">
        <v>84</v>
      </c>
      <c r="B13" s="76" t="s">
        <v>132</v>
      </c>
      <c r="C13" s="74"/>
      <c r="D13" s="74"/>
      <c r="E13" s="74"/>
    </row>
    <row r="14" spans="1:5" x14ac:dyDescent="0.25">
      <c r="A14" s="77">
        <v>5</v>
      </c>
      <c r="B14" s="78" t="s">
        <v>133</v>
      </c>
      <c r="C14" s="74">
        <v>0</v>
      </c>
      <c r="D14" s="74">
        <v>0</v>
      </c>
      <c r="E14" s="74">
        <v>0</v>
      </c>
    </row>
    <row r="15" spans="1:5" ht="30" x14ac:dyDescent="0.25">
      <c r="A15" s="75">
        <v>54</v>
      </c>
      <c r="B15" s="79" t="s">
        <v>134</v>
      </c>
      <c r="C15" s="74"/>
      <c r="D15" s="74"/>
      <c r="E15" s="80"/>
    </row>
    <row r="16" spans="1:5" x14ac:dyDescent="0.25">
      <c r="A16" s="81"/>
      <c r="B16" s="81"/>
      <c r="C16" s="81"/>
      <c r="D16" s="81"/>
      <c r="E16" s="81"/>
    </row>
    <row r="17" spans="1:5" x14ac:dyDescent="0.25">
      <c r="A17" s="81"/>
      <c r="B17" s="188" t="s">
        <v>135</v>
      </c>
      <c r="C17" s="188"/>
      <c r="D17" s="188"/>
      <c r="E17" s="188"/>
    </row>
    <row r="18" spans="1:5" x14ac:dyDescent="0.25">
      <c r="A18" s="81"/>
      <c r="B18" s="69"/>
      <c r="C18" s="69"/>
      <c r="D18" s="70"/>
      <c r="E18" s="70"/>
    </row>
    <row r="19" spans="1:5" ht="28.5" x14ac:dyDescent="0.25">
      <c r="A19" s="71" t="s">
        <v>129</v>
      </c>
      <c r="B19" s="72" t="s">
        <v>130</v>
      </c>
      <c r="C19" s="71" t="s">
        <v>15</v>
      </c>
      <c r="D19" s="71" t="s">
        <v>14</v>
      </c>
      <c r="E19" s="71" t="s">
        <v>16</v>
      </c>
    </row>
    <row r="20" spans="1:5" x14ac:dyDescent="0.25">
      <c r="A20" s="82"/>
      <c r="B20" s="73" t="s">
        <v>136</v>
      </c>
      <c r="C20" s="74"/>
      <c r="D20" s="74"/>
      <c r="E20" s="74"/>
    </row>
    <row r="21" spans="1:5" x14ac:dyDescent="0.25">
      <c r="A21" s="73">
        <v>8</v>
      </c>
      <c r="B21" s="73" t="s">
        <v>137</v>
      </c>
      <c r="C21" s="74"/>
      <c r="D21" s="74"/>
      <c r="E21" s="74"/>
    </row>
    <row r="22" spans="1:5" x14ac:dyDescent="0.25">
      <c r="A22" s="83" t="s">
        <v>138</v>
      </c>
      <c r="B22" s="84" t="s">
        <v>139</v>
      </c>
      <c r="C22" s="85"/>
      <c r="D22" s="85"/>
      <c r="E22" s="85"/>
    </row>
    <row r="23" spans="1:5" x14ac:dyDescent="0.25">
      <c r="A23" s="73"/>
      <c r="B23" s="86"/>
      <c r="C23" s="74"/>
      <c r="D23" s="74"/>
      <c r="E23" s="74"/>
    </row>
    <row r="24" spans="1:5" x14ac:dyDescent="0.25">
      <c r="A24" s="73"/>
      <c r="B24" s="73" t="s">
        <v>140</v>
      </c>
      <c r="C24" s="74">
        <v>0</v>
      </c>
      <c r="D24" s="74">
        <v>0</v>
      </c>
      <c r="E24" s="74">
        <v>0</v>
      </c>
    </row>
    <row r="25" spans="1:5" x14ac:dyDescent="0.25">
      <c r="A25" s="77">
        <v>1</v>
      </c>
      <c r="B25" s="78" t="s">
        <v>141</v>
      </c>
      <c r="C25" s="74"/>
      <c r="D25" s="74"/>
      <c r="E25" s="74"/>
    </row>
    <row r="26" spans="1:5" x14ac:dyDescent="0.25">
      <c r="A26" s="87" t="s">
        <v>142</v>
      </c>
      <c r="B26" s="88" t="s">
        <v>141</v>
      </c>
      <c r="C26" s="74"/>
      <c r="D26" s="74"/>
      <c r="E26" s="80"/>
    </row>
    <row r="27" spans="1:5" x14ac:dyDescent="0.25">
      <c r="A27" s="77">
        <v>3</v>
      </c>
      <c r="B27" s="78" t="s">
        <v>143</v>
      </c>
      <c r="C27" s="74"/>
      <c r="D27" s="74"/>
      <c r="E27" s="80"/>
    </row>
    <row r="28" spans="1:5" x14ac:dyDescent="0.25">
      <c r="A28" s="89" t="s">
        <v>144</v>
      </c>
      <c r="B28" s="88" t="s">
        <v>145</v>
      </c>
      <c r="C28" s="74"/>
      <c r="D28" s="74"/>
      <c r="E28" s="80"/>
    </row>
    <row r="29" spans="1:5" x14ac:dyDescent="0.25">
      <c r="A29" s="90" t="s">
        <v>146</v>
      </c>
      <c r="B29" s="91" t="s">
        <v>146</v>
      </c>
      <c r="C29" s="74"/>
      <c r="D29" s="74"/>
      <c r="E29" s="80"/>
    </row>
  </sheetData>
  <mergeCells count="5">
    <mergeCell ref="A2:E2"/>
    <mergeCell ref="A4:E5"/>
    <mergeCell ref="A7:E7"/>
    <mergeCell ref="A9:E9"/>
    <mergeCell ref="B17:E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E8DF-DE71-43B5-A04A-2AE4849D98E6}">
  <dimension ref="A2:D23"/>
  <sheetViews>
    <sheetView workbookViewId="0">
      <selection activeCell="A4" sqref="A4:D5"/>
    </sheetView>
  </sheetViews>
  <sheetFormatPr defaultRowHeight="15" x14ac:dyDescent="0.25"/>
  <cols>
    <col min="1" max="1" width="59.7109375" customWidth="1"/>
    <col min="2" max="2" width="14" customWidth="1"/>
    <col min="3" max="3" width="12.140625" customWidth="1"/>
    <col min="4" max="4" width="11.28515625" customWidth="1"/>
  </cols>
  <sheetData>
    <row r="2" spans="1:4" x14ac:dyDescent="0.25">
      <c r="A2" s="154" t="s">
        <v>147</v>
      </c>
      <c r="B2" s="166"/>
      <c r="C2" s="166"/>
      <c r="D2" s="166"/>
    </row>
    <row r="3" spans="1:4" x14ac:dyDescent="0.25">
      <c r="A3" s="67"/>
      <c r="B3" s="68"/>
      <c r="C3" s="68"/>
      <c r="D3" s="68"/>
    </row>
    <row r="4" spans="1:4" ht="15" customHeight="1" x14ac:dyDescent="0.25">
      <c r="A4" s="165" t="s">
        <v>155</v>
      </c>
      <c r="B4" s="165"/>
      <c r="C4" s="165"/>
      <c r="D4" s="165"/>
    </row>
    <row r="5" spans="1:4" x14ac:dyDescent="0.25">
      <c r="A5" s="165"/>
      <c r="B5" s="165"/>
      <c r="C5" s="165"/>
      <c r="D5" s="165"/>
    </row>
    <row r="7" spans="1:4" x14ac:dyDescent="0.25">
      <c r="A7" s="154" t="s">
        <v>148</v>
      </c>
      <c r="B7" s="154"/>
      <c r="C7" s="154"/>
      <c r="D7" s="154"/>
    </row>
    <row r="8" spans="1:4" ht="18" x14ac:dyDescent="0.25">
      <c r="A8" s="189"/>
      <c r="B8" s="189"/>
      <c r="C8" s="189"/>
      <c r="D8" s="189"/>
    </row>
    <row r="9" spans="1:4" ht="28.5" x14ac:dyDescent="0.25">
      <c r="A9" s="92" t="s">
        <v>149</v>
      </c>
      <c r="B9" s="71" t="s">
        <v>15</v>
      </c>
      <c r="C9" s="71" t="s">
        <v>14</v>
      </c>
      <c r="D9" s="71" t="s">
        <v>16</v>
      </c>
    </row>
    <row r="10" spans="1:4" x14ac:dyDescent="0.25">
      <c r="A10" s="93" t="s">
        <v>150</v>
      </c>
      <c r="B10" s="94"/>
      <c r="C10" s="94"/>
      <c r="D10" s="95"/>
    </row>
    <row r="11" spans="1:4" x14ac:dyDescent="0.25">
      <c r="A11" s="96" t="s">
        <v>151</v>
      </c>
      <c r="B11" s="97">
        <f>+B12+B13+B14+B15+B16</f>
        <v>191717</v>
      </c>
      <c r="C11" s="97">
        <f>+C12+C13+C14+C15+C16</f>
        <v>61211</v>
      </c>
      <c r="D11" s="97">
        <f>+D12+D13+D14+D15+D16</f>
        <v>252928</v>
      </c>
    </row>
    <row r="12" spans="1:4" x14ac:dyDescent="0.25">
      <c r="A12" s="98" t="s">
        <v>6</v>
      </c>
      <c r="B12" s="99">
        <v>5000</v>
      </c>
      <c r="C12" s="99">
        <v>-2904</v>
      </c>
      <c r="D12" s="99">
        <f>+B12+C12</f>
        <v>2096</v>
      </c>
    </row>
    <row r="13" spans="1:4" x14ac:dyDescent="0.25">
      <c r="A13" s="98" t="s">
        <v>8</v>
      </c>
      <c r="B13" s="99">
        <v>45000</v>
      </c>
      <c r="C13" s="99">
        <v>60932</v>
      </c>
      <c r="D13" s="99">
        <f>+B13+C13</f>
        <v>105932</v>
      </c>
    </row>
    <row r="14" spans="1:4" x14ac:dyDescent="0.25">
      <c r="A14" s="98" t="s">
        <v>10</v>
      </c>
      <c r="B14" s="99">
        <v>0</v>
      </c>
      <c r="C14" s="99">
        <v>9522</v>
      </c>
      <c r="D14" s="99">
        <f>+B14+C14</f>
        <v>9522</v>
      </c>
    </row>
    <row r="15" spans="1:4" x14ac:dyDescent="0.25">
      <c r="A15" s="98" t="s">
        <v>11</v>
      </c>
      <c r="B15" s="99">
        <v>141717</v>
      </c>
      <c r="C15" s="99">
        <v>-6339</v>
      </c>
      <c r="D15" s="99">
        <f>+B15+C15</f>
        <v>135378</v>
      </c>
    </row>
    <row r="16" spans="1:4" x14ac:dyDescent="0.25">
      <c r="A16" s="98" t="s">
        <v>152</v>
      </c>
      <c r="B16" s="99"/>
      <c r="C16" s="100"/>
      <c r="D16" s="100"/>
    </row>
    <row r="17" spans="1:4" x14ac:dyDescent="0.25">
      <c r="A17" s="96" t="s">
        <v>153</v>
      </c>
      <c r="B17" s="97">
        <f>+B18+B19+B20+B21+B22</f>
        <v>0</v>
      </c>
      <c r="C17" s="97">
        <f>+C18+C19+C20+C21+C22</f>
        <v>189481</v>
      </c>
      <c r="D17" s="97">
        <f>+D18+D19+D20+D21+D22</f>
        <v>189481</v>
      </c>
    </row>
    <row r="18" spans="1:4" x14ac:dyDescent="0.25">
      <c r="A18" s="98" t="s">
        <v>6</v>
      </c>
      <c r="B18" s="99"/>
      <c r="C18" s="100"/>
      <c r="D18" s="100"/>
    </row>
    <row r="19" spans="1:4" x14ac:dyDescent="0.25">
      <c r="A19" s="98" t="s">
        <v>8</v>
      </c>
      <c r="B19" s="99"/>
      <c r="C19" s="100"/>
      <c r="D19" s="100"/>
    </row>
    <row r="20" spans="1:4" x14ac:dyDescent="0.25">
      <c r="A20" s="98" t="s">
        <v>10</v>
      </c>
      <c r="B20" s="99">
        <v>0</v>
      </c>
      <c r="C20" s="99">
        <v>189481</v>
      </c>
      <c r="D20" s="99">
        <f>+B20+C20</f>
        <v>189481</v>
      </c>
    </row>
    <row r="21" spans="1:4" x14ac:dyDescent="0.25">
      <c r="A21" s="98" t="s">
        <v>11</v>
      </c>
      <c r="B21" s="99"/>
      <c r="C21" s="99"/>
      <c r="D21" s="99"/>
    </row>
    <row r="22" spans="1:4" x14ac:dyDescent="0.25">
      <c r="A22" s="98" t="s">
        <v>152</v>
      </c>
      <c r="B22" s="99"/>
      <c r="C22" s="100"/>
      <c r="D22" s="100"/>
    </row>
    <row r="23" spans="1:4" ht="25.5" x14ac:dyDescent="0.25">
      <c r="A23" s="101" t="s">
        <v>154</v>
      </c>
      <c r="B23" s="141">
        <f>+B11-B17</f>
        <v>191717</v>
      </c>
      <c r="C23" s="141">
        <f>+C11-C17</f>
        <v>-128270</v>
      </c>
      <c r="D23" s="141">
        <f>+D11-D17</f>
        <v>63447</v>
      </c>
    </row>
  </sheetData>
  <mergeCells count="4">
    <mergeCell ref="A2:D2"/>
    <mergeCell ref="A7:D7"/>
    <mergeCell ref="A8:D8"/>
    <mergeCell ref="A4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F045A-7813-429D-88BE-340E551C3281}">
  <dimension ref="A2:H182"/>
  <sheetViews>
    <sheetView zoomScaleNormal="100" workbookViewId="0">
      <selection activeCell="C34" sqref="C34"/>
    </sheetView>
  </sheetViews>
  <sheetFormatPr defaultRowHeight="15" x14ac:dyDescent="0.25"/>
  <cols>
    <col min="1" max="1" width="17.5703125" customWidth="1"/>
    <col min="2" max="2" width="57.85546875" customWidth="1"/>
    <col min="3" max="3" width="12.28515625" customWidth="1"/>
    <col min="4" max="4" width="10.42578125" bestFit="1" customWidth="1"/>
    <col min="5" max="5" width="10.85546875" bestFit="1" customWidth="1"/>
  </cols>
  <sheetData>
    <row r="2" spans="1:7" ht="15.75" x14ac:dyDescent="0.25">
      <c r="A2" s="190" t="s">
        <v>180</v>
      </c>
      <c r="B2" s="190"/>
      <c r="C2" s="190"/>
      <c r="D2" s="190"/>
      <c r="E2" s="190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91" t="s">
        <v>0</v>
      </c>
      <c r="B4" s="191"/>
      <c r="C4" s="191"/>
      <c r="D4" s="191"/>
      <c r="E4" s="191"/>
      <c r="F4" s="1"/>
      <c r="G4" s="1"/>
    </row>
    <row r="5" spans="1:7" x14ac:dyDescent="0.25">
      <c r="A5" s="2"/>
      <c r="B5" s="1"/>
      <c r="C5" s="1"/>
      <c r="D5" s="1"/>
      <c r="E5" s="1"/>
      <c r="F5" s="1"/>
      <c r="G5" s="1"/>
    </row>
    <row r="6" spans="1:7" ht="15.75" x14ac:dyDescent="0.25">
      <c r="A6" s="192" t="s">
        <v>179</v>
      </c>
      <c r="B6" s="192"/>
      <c r="C6" s="192"/>
      <c r="D6" s="192"/>
      <c r="E6" s="192"/>
      <c r="F6" s="192"/>
      <c r="G6" s="192"/>
    </row>
    <row r="7" spans="1:7" ht="15.75" x14ac:dyDescent="0.25">
      <c r="A7" s="3"/>
      <c r="B7" s="3"/>
      <c r="C7" s="3"/>
      <c r="D7" s="3"/>
      <c r="E7" s="3"/>
      <c r="F7" s="3"/>
      <c r="G7" s="3"/>
    </row>
    <row r="8" spans="1:7" ht="15.75" x14ac:dyDescent="0.25">
      <c r="A8" s="192" t="s">
        <v>2</v>
      </c>
      <c r="B8" s="192"/>
      <c r="C8" s="192"/>
      <c r="D8" s="192"/>
      <c r="E8" s="192"/>
      <c r="F8" s="192"/>
      <c r="G8" s="192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ht="25.5" x14ac:dyDescent="0.25">
      <c r="A11" s="193" t="s">
        <v>13</v>
      </c>
      <c r="B11" s="193"/>
      <c r="C11" s="10" t="s">
        <v>15</v>
      </c>
      <c r="D11" s="10" t="s">
        <v>14</v>
      </c>
      <c r="E11" s="10" t="s">
        <v>16</v>
      </c>
      <c r="F11" s="1"/>
      <c r="G11" s="1"/>
    </row>
    <row r="12" spans="1:7" ht="25.5" x14ac:dyDescent="0.25">
      <c r="A12" s="4" t="s">
        <v>3</v>
      </c>
      <c r="B12" s="5" t="s">
        <v>4</v>
      </c>
      <c r="C12" s="6">
        <f>+SUM(C13:C32)</f>
        <v>3024035</v>
      </c>
      <c r="D12" s="6">
        <f>+SUM(D13:D32)</f>
        <v>203540</v>
      </c>
      <c r="E12" s="6">
        <f>+SUM(E13:E32)</f>
        <v>3227575</v>
      </c>
    </row>
    <row r="13" spans="1:7" x14ac:dyDescent="0.25">
      <c r="A13" s="11" t="s">
        <v>88</v>
      </c>
      <c r="B13" s="7" t="s">
        <v>5</v>
      </c>
      <c r="C13" s="8">
        <v>356150</v>
      </c>
      <c r="D13" s="8">
        <v>8200</v>
      </c>
      <c r="E13" s="9">
        <v>364350</v>
      </c>
    </row>
    <row r="14" spans="1:7" x14ac:dyDescent="0.25">
      <c r="A14" s="7" t="s">
        <v>30</v>
      </c>
      <c r="B14" s="7" t="s">
        <v>17</v>
      </c>
      <c r="C14" s="8">
        <v>120000</v>
      </c>
      <c r="D14" s="8">
        <v>0</v>
      </c>
      <c r="E14" s="9">
        <v>120000</v>
      </c>
    </row>
    <row r="15" spans="1:7" x14ac:dyDescent="0.25">
      <c r="A15" s="7" t="s">
        <v>31</v>
      </c>
      <c r="B15" s="7" t="s">
        <v>6</v>
      </c>
      <c r="C15" s="8">
        <v>16010</v>
      </c>
      <c r="D15" s="8">
        <v>9000</v>
      </c>
      <c r="E15" s="9">
        <v>25010</v>
      </c>
    </row>
    <row r="16" spans="1:7" x14ac:dyDescent="0.25">
      <c r="A16" s="7" t="s">
        <v>32</v>
      </c>
      <c r="B16" s="7" t="s">
        <v>7</v>
      </c>
      <c r="C16" s="8">
        <v>5000</v>
      </c>
      <c r="D16" s="8">
        <v>-2904</v>
      </c>
      <c r="E16" s="9">
        <v>2096</v>
      </c>
    </row>
    <row r="17" spans="1:8" x14ac:dyDescent="0.25">
      <c r="A17" s="7" t="s">
        <v>33</v>
      </c>
      <c r="B17" s="7" t="s">
        <v>8</v>
      </c>
      <c r="C17" s="8">
        <v>99000</v>
      </c>
      <c r="D17" s="8">
        <v>0</v>
      </c>
      <c r="E17" s="9">
        <v>99000</v>
      </c>
    </row>
    <row r="18" spans="1:8" x14ac:dyDescent="0.25">
      <c r="A18" s="7" t="s">
        <v>34</v>
      </c>
      <c r="B18" s="7" t="s">
        <v>9</v>
      </c>
      <c r="C18" s="8">
        <v>45000</v>
      </c>
      <c r="D18" s="8">
        <v>60932</v>
      </c>
      <c r="E18" s="9">
        <v>105932</v>
      </c>
    </row>
    <row r="19" spans="1:8" x14ac:dyDescent="0.25">
      <c r="A19" s="7" t="s">
        <v>35</v>
      </c>
      <c r="B19" s="7" t="s">
        <v>18</v>
      </c>
      <c r="C19" s="8">
        <v>20000</v>
      </c>
      <c r="D19" s="8">
        <v>0</v>
      </c>
      <c r="E19" s="9">
        <v>20000</v>
      </c>
    </row>
    <row r="20" spans="1:8" x14ac:dyDescent="0.25">
      <c r="A20" s="7" t="s">
        <v>36</v>
      </c>
      <c r="B20" s="7" t="s">
        <v>19</v>
      </c>
      <c r="C20" s="8">
        <v>2112825</v>
      </c>
      <c r="D20" s="8">
        <v>123600</v>
      </c>
      <c r="E20" s="9">
        <v>2236425</v>
      </c>
      <c r="G20" s="42"/>
    </row>
    <row r="21" spans="1:8" x14ac:dyDescent="0.25">
      <c r="A21" s="7" t="s">
        <v>37</v>
      </c>
      <c r="B21" s="7" t="s">
        <v>20</v>
      </c>
      <c r="C21" s="8">
        <v>0</v>
      </c>
      <c r="D21" s="8">
        <v>5640</v>
      </c>
      <c r="E21" s="9">
        <v>5640</v>
      </c>
      <c r="H21" s="42"/>
    </row>
    <row r="22" spans="1:8" x14ac:dyDescent="0.25">
      <c r="A22" s="7" t="s">
        <v>38</v>
      </c>
      <c r="B22" s="7" t="s">
        <v>21</v>
      </c>
      <c r="C22" s="8">
        <v>8475</v>
      </c>
      <c r="D22" s="8">
        <v>-4142</v>
      </c>
      <c r="E22" s="9">
        <v>4333</v>
      </c>
    </row>
    <row r="23" spans="1:8" x14ac:dyDescent="0.25">
      <c r="A23" s="7" t="s">
        <v>39</v>
      </c>
      <c r="B23" s="7" t="s">
        <v>22</v>
      </c>
      <c r="C23" s="8">
        <v>0</v>
      </c>
      <c r="D23" s="8">
        <v>4142</v>
      </c>
      <c r="E23" s="9">
        <v>4142</v>
      </c>
    </row>
    <row r="24" spans="1:8" x14ac:dyDescent="0.25">
      <c r="A24" s="7" t="s">
        <v>40</v>
      </c>
      <c r="B24" s="7" t="s">
        <v>23</v>
      </c>
      <c r="C24" s="8">
        <v>35000</v>
      </c>
      <c r="D24" s="8">
        <v>0</v>
      </c>
      <c r="E24" s="8">
        <v>35000</v>
      </c>
    </row>
    <row r="25" spans="1:8" x14ac:dyDescent="0.25">
      <c r="A25" s="7" t="s">
        <v>41</v>
      </c>
      <c r="B25" s="7" t="s">
        <v>24</v>
      </c>
      <c r="C25" s="8">
        <v>0</v>
      </c>
      <c r="D25" s="8">
        <v>7284</v>
      </c>
      <c r="E25" s="8">
        <v>7284</v>
      </c>
    </row>
    <row r="26" spans="1:8" x14ac:dyDescent="0.25">
      <c r="A26" s="7" t="s">
        <v>42</v>
      </c>
      <c r="B26" s="7" t="s">
        <v>25</v>
      </c>
      <c r="C26" s="8">
        <v>5333</v>
      </c>
      <c r="D26" s="8">
        <v>677</v>
      </c>
      <c r="E26" s="8">
        <v>6010</v>
      </c>
    </row>
    <row r="27" spans="1:8" x14ac:dyDescent="0.25">
      <c r="A27" s="7" t="s">
        <v>43</v>
      </c>
      <c r="B27" s="7" t="s">
        <v>26</v>
      </c>
      <c r="C27" s="8">
        <v>8075</v>
      </c>
      <c r="D27" s="8">
        <v>0</v>
      </c>
      <c r="E27" s="8">
        <v>8075</v>
      </c>
    </row>
    <row r="28" spans="1:8" x14ac:dyDescent="0.25">
      <c r="A28" s="7" t="s">
        <v>44</v>
      </c>
      <c r="B28" s="7" t="s">
        <v>27</v>
      </c>
      <c r="C28" s="8">
        <v>39950</v>
      </c>
      <c r="D28" s="8">
        <v>-24474</v>
      </c>
      <c r="E28" s="8">
        <v>15476</v>
      </c>
    </row>
    <row r="29" spans="1:8" x14ac:dyDescent="0.25">
      <c r="A29" s="7" t="s">
        <v>45</v>
      </c>
      <c r="B29" s="7" t="s">
        <v>28</v>
      </c>
      <c r="C29" s="8">
        <v>0</v>
      </c>
      <c r="D29" s="8">
        <v>24474</v>
      </c>
      <c r="E29" s="8">
        <v>24474</v>
      </c>
    </row>
    <row r="30" spans="1:8" x14ac:dyDescent="0.25">
      <c r="A30" s="7" t="s">
        <v>46</v>
      </c>
      <c r="B30" s="7" t="s">
        <v>11</v>
      </c>
      <c r="C30" s="8">
        <v>11500</v>
      </c>
      <c r="D30" s="8">
        <v>-3000</v>
      </c>
      <c r="E30" s="8">
        <v>8500</v>
      </c>
    </row>
    <row r="31" spans="1:8" x14ac:dyDescent="0.25">
      <c r="A31" s="7" t="s">
        <v>47</v>
      </c>
      <c r="B31" s="7" t="s">
        <v>12</v>
      </c>
      <c r="C31" s="8">
        <v>141717</v>
      </c>
      <c r="D31" s="8">
        <v>-6339</v>
      </c>
      <c r="E31" s="8">
        <v>135378</v>
      </c>
    </row>
    <row r="32" spans="1:8" x14ac:dyDescent="0.25">
      <c r="A32" s="7" t="s">
        <v>48</v>
      </c>
      <c r="B32" s="7" t="s">
        <v>29</v>
      </c>
      <c r="C32" s="8">
        <v>0</v>
      </c>
      <c r="D32" s="8">
        <v>450</v>
      </c>
      <c r="E32" s="8">
        <v>450</v>
      </c>
    </row>
    <row r="33" spans="1:5" x14ac:dyDescent="0.25">
      <c r="A33" s="13" t="s">
        <v>76</v>
      </c>
      <c r="B33" s="14" t="s">
        <v>49</v>
      </c>
      <c r="C33" s="20">
        <f>+C34+C55+C61+C84+C99+C114+C143+C150+C171+C176</f>
        <v>3024035</v>
      </c>
      <c r="D33" s="20">
        <f>+D34+D55+D61+D84+D99+D114+D143+D150+D171+D176</f>
        <v>203540</v>
      </c>
      <c r="E33" s="20">
        <f>+E34+E55+E61+E84+E99+E114+E143+E150+E171+E176</f>
        <v>3227575</v>
      </c>
    </row>
    <row r="34" spans="1:5" x14ac:dyDescent="0.25">
      <c r="A34" s="15" t="s">
        <v>77</v>
      </c>
      <c r="B34" s="16" t="s">
        <v>50</v>
      </c>
      <c r="C34" s="21">
        <f>+C35+C39+C43+C46+C49+C52</f>
        <v>177510</v>
      </c>
      <c r="D34" s="21">
        <f>+D35+D39+D43+D46+D49+D52</f>
        <v>39450</v>
      </c>
      <c r="E34" s="21">
        <f t="shared" ref="E34:E42" si="0">+C34+D34</f>
        <v>216960</v>
      </c>
    </row>
    <row r="35" spans="1:5" x14ac:dyDescent="0.25">
      <c r="A35" s="11" t="s">
        <v>88</v>
      </c>
      <c r="B35" s="7" t="s">
        <v>5</v>
      </c>
      <c r="C35" s="8">
        <v>26200</v>
      </c>
      <c r="D35" s="8">
        <f>+D36</f>
        <v>3000</v>
      </c>
      <c r="E35" s="8">
        <f t="shared" si="0"/>
        <v>29200</v>
      </c>
    </row>
    <row r="36" spans="1:5" x14ac:dyDescent="0.25">
      <c r="A36" s="25">
        <v>3</v>
      </c>
      <c r="B36" s="17" t="s">
        <v>78</v>
      </c>
      <c r="C36" s="22">
        <f>+C37+C38</f>
        <v>26200</v>
      </c>
      <c r="D36" s="22">
        <f>+D37+D38</f>
        <v>3000</v>
      </c>
      <c r="E36" s="22">
        <f t="shared" si="0"/>
        <v>29200</v>
      </c>
    </row>
    <row r="37" spans="1:5" x14ac:dyDescent="0.25">
      <c r="A37" s="24" t="s">
        <v>51</v>
      </c>
      <c r="B37" s="18" t="s">
        <v>52</v>
      </c>
      <c r="C37" s="23">
        <v>22200</v>
      </c>
      <c r="D37" s="23">
        <v>5000</v>
      </c>
      <c r="E37" s="23">
        <f t="shared" si="0"/>
        <v>27200</v>
      </c>
    </row>
    <row r="38" spans="1:5" x14ac:dyDescent="0.25">
      <c r="A38" s="24" t="s">
        <v>53</v>
      </c>
      <c r="B38" s="18" t="s">
        <v>54</v>
      </c>
      <c r="C38" s="23">
        <v>4000</v>
      </c>
      <c r="D38" s="23">
        <v>-2000</v>
      </c>
      <c r="E38" s="23">
        <f t="shared" si="0"/>
        <v>2000</v>
      </c>
    </row>
    <row r="39" spans="1:5" x14ac:dyDescent="0.25">
      <c r="A39" s="7" t="s">
        <v>30</v>
      </c>
      <c r="B39" s="7" t="s">
        <v>17</v>
      </c>
      <c r="C39" s="8">
        <v>120000</v>
      </c>
      <c r="D39" s="8">
        <f>+SUM(D42:D42)</f>
        <v>0</v>
      </c>
      <c r="E39" s="8">
        <f t="shared" si="0"/>
        <v>120000</v>
      </c>
    </row>
    <row r="40" spans="1:5" x14ac:dyDescent="0.25">
      <c r="A40" s="25">
        <v>3</v>
      </c>
      <c r="B40" s="17" t="s">
        <v>78</v>
      </c>
      <c r="C40" s="22">
        <f>+C41+C42</f>
        <v>120000</v>
      </c>
      <c r="D40" s="22">
        <f>+D41+D42</f>
        <v>0</v>
      </c>
      <c r="E40" s="22">
        <f t="shared" si="0"/>
        <v>120000</v>
      </c>
    </row>
    <row r="41" spans="1:5" x14ac:dyDescent="0.25">
      <c r="A41" s="24" t="s">
        <v>51</v>
      </c>
      <c r="B41" s="18" t="s">
        <v>52</v>
      </c>
      <c r="C41" s="23">
        <v>118900</v>
      </c>
      <c r="D41" s="23">
        <v>0</v>
      </c>
      <c r="E41" s="23">
        <f t="shared" si="0"/>
        <v>118900</v>
      </c>
    </row>
    <row r="42" spans="1:5" x14ac:dyDescent="0.25">
      <c r="A42" s="24" t="s">
        <v>55</v>
      </c>
      <c r="B42" s="18" t="s">
        <v>56</v>
      </c>
      <c r="C42" s="23">
        <v>1100</v>
      </c>
      <c r="D42" s="23">
        <v>0</v>
      </c>
      <c r="E42" s="23">
        <f t="shared" si="0"/>
        <v>1100</v>
      </c>
    </row>
    <row r="43" spans="1:5" x14ac:dyDescent="0.25">
      <c r="A43" s="7" t="s">
        <v>31</v>
      </c>
      <c r="B43" s="7" t="s">
        <v>6</v>
      </c>
      <c r="C43" s="8">
        <v>9310</v>
      </c>
      <c r="D43" s="8">
        <f>+D44</f>
        <v>6000</v>
      </c>
      <c r="E43" s="8">
        <f>C43+D43</f>
        <v>15310</v>
      </c>
    </row>
    <row r="44" spans="1:5" x14ac:dyDescent="0.25">
      <c r="A44" s="25">
        <v>3</v>
      </c>
      <c r="B44" s="17" t="s">
        <v>78</v>
      </c>
      <c r="C44" s="22">
        <f>+C45</f>
        <v>9310</v>
      </c>
      <c r="D44" s="22">
        <f>+D45</f>
        <v>6000</v>
      </c>
      <c r="E44" s="22">
        <f>+E45</f>
        <v>15310</v>
      </c>
    </row>
    <row r="45" spans="1:5" x14ac:dyDescent="0.25">
      <c r="A45" s="24" t="s">
        <v>51</v>
      </c>
      <c r="B45" s="18" t="s">
        <v>52</v>
      </c>
      <c r="C45" s="23">
        <v>9310</v>
      </c>
      <c r="D45" s="23">
        <v>6000</v>
      </c>
      <c r="E45" s="23">
        <f>+C45+D45</f>
        <v>15310</v>
      </c>
    </row>
    <row r="46" spans="1:5" x14ac:dyDescent="0.25">
      <c r="A46" s="7" t="s">
        <v>34</v>
      </c>
      <c r="B46" s="7" t="s">
        <v>9</v>
      </c>
      <c r="C46" s="8">
        <v>20000</v>
      </c>
      <c r="D46" s="8">
        <f>+D47</f>
        <v>30000</v>
      </c>
      <c r="E46" s="8">
        <f>+C46+D46</f>
        <v>50000</v>
      </c>
    </row>
    <row r="47" spans="1:5" x14ac:dyDescent="0.25">
      <c r="A47" s="25">
        <v>3</v>
      </c>
      <c r="B47" s="17" t="s">
        <v>78</v>
      </c>
      <c r="C47" s="22">
        <f>+C48</f>
        <v>20000</v>
      </c>
      <c r="D47" s="22">
        <f>+D48</f>
        <v>30000</v>
      </c>
      <c r="E47" s="22">
        <f>+E48</f>
        <v>50000</v>
      </c>
    </row>
    <row r="48" spans="1:5" x14ac:dyDescent="0.25">
      <c r="A48" s="24" t="s">
        <v>51</v>
      </c>
      <c r="B48" s="18" t="s">
        <v>52</v>
      </c>
      <c r="C48" s="23">
        <v>20000</v>
      </c>
      <c r="D48" s="23">
        <v>30000</v>
      </c>
      <c r="E48" s="23">
        <v>50000</v>
      </c>
    </row>
    <row r="49" spans="1:5" x14ac:dyDescent="0.25">
      <c r="A49" s="7" t="s">
        <v>36</v>
      </c>
      <c r="B49" s="7" t="s">
        <v>19</v>
      </c>
      <c r="C49" s="8">
        <v>2000</v>
      </c>
      <c r="D49" s="8">
        <v>0</v>
      </c>
      <c r="E49" s="8">
        <f t="shared" ref="E49:E59" si="1">+C49+D49</f>
        <v>2000</v>
      </c>
    </row>
    <row r="50" spans="1:5" x14ac:dyDescent="0.25">
      <c r="A50" s="25">
        <v>3</v>
      </c>
      <c r="B50" s="17" t="s">
        <v>78</v>
      </c>
      <c r="C50" s="22">
        <f>+C51</f>
        <v>2000</v>
      </c>
      <c r="D50" s="22">
        <f>+D51</f>
        <v>0</v>
      </c>
      <c r="E50" s="22">
        <f t="shared" si="1"/>
        <v>2000</v>
      </c>
    </row>
    <row r="51" spans="1:5" x14ac:dyDescent="0.25">
      <c r="A51" s="24" t="s">
        <v>57</v>
      </c>
      <c r="B51" s="18" t="s">
        <v>58</v>
      </c>
      <c r="C51" s="23">
        <v>2000</v>
      </c>
      <c r="D51" s="23">
        <v>0</v>
      </c>
      <c r="E51" s="23">
        <f t="shared" si="1"/>
        <v>2000</v>
      </c>
    </row>
    <row r="52" spans="1:5" x14ac:dyDescent="0.25">
      <c r="A52" s="7" t="s">
        <v>48</v>
      </c>
      <c r="B52" s="7" t="s">
        <v>29</v>
      </c>
      <c r="C52" s="8">
        <v>0</v>
      </c>
      <c r="D52" s="8">
        <f>+D53</f>
        <v>450</v>
      </c>
      <c r="E52" s="8">
        <f t="shared" si="1"/>
        <v>450</v>
      </c>
    </row>
    <row r="53" spans="1:5" x14ac:dyDescent="0.25">
      <c r="A53" s="25">
        <v>3</v>
      </c>
      <c r="B53" s="17" t="s">
        <v>78</v>
      </c>
      <c r="C53" s="22">
        <f>+C54</f>
        <v>0</v>
      </c>
      <c r="D53" s="22">
        <f>+D54</f>
        <v>450</v>
      </c>
      <c r="E53" s="22">
        <f t="shared" si="1"/>
        <v>450</v>
      </c>
    </row>
    <row r="54" spans="1:5" x14ac:dyDescent="0.25">
      <c r="A54" s="24" t="s">
        <v>51</v>
      </c>
      <c r="B54" s="18" t="s">
        <v>52</v>
      </c>
      <c r="C54" s="23">
        <v>0</v>
      </c>
      <c r="D54" s="23">
        <v>450</v>
      </c>
      <c r="E54" s="23">
        <f t="shared" si="1"/>
        <v>450</v>
      </c>
    </row>
    <row r="55" spans="1:5" x14ac:dyDescent="0.25">
      <c r="A55" s="27" t="s">
        <v>79</v>
      </c>
      <c r="B55" s="28" t="s">
        <v>59</v>
      </c>
      <c r="C55" s="21">
        <f>C56</f>
        <v>1925350</v>
      </c>
      <c r="D55" s="21">
        <f>+D56</f>
        <v>125000</v>
      </c>
      <c r="E55" s="21">
        <f t="shared" si="1"/>
        <v>2050350</v>
      </c>
    </row>
    <row r="56" spans="1:5" x14ac:dyDescent="0.25">
      <c r="A56" s="7" t="s">
        <v>36</v>
      </c>
      <c r="B56" s="7" t="s">
        <v>19</v>
      </c>
      <c r="C56" s="8">
        <v>1925350</v>
      </c>
      <c r="D56" s="8">
        <f>+D57</f>
        <v>125000</v>
      </c>
      <c r="E56" s="8">
        <f t="shared" si="1"/>
        <v>2050350</v>
      </c>
    </row>
    <row r="57" spans="1:5" x14ac:dyDescent="0.25">
      <c r="A57" s="25">
        <v>3</v>
      </c>
      <c r="B57" s="17" t="s">
        <v>78</v>
      </c>
      <c r="C57" s="22">
        <f>+C58+C59+C60</f>
        <v>1925350</v>
      </c>
      <c r="D57" s="22">
        <f>+D58+D59+D60</f>
        <v>125000</v>
      </c>
      <c r="E57" s="22">
        <f t="shared" si="1"/>
        <v>2050350</v>
      </c>
    </row>
    <row r="58" spans="1:5" x14ac:dyDescent="0.25">
      <c r="A58" s="24" t="s">
        <v>60</v>
      </c>
      <c r="B58" s="26" t="s">
        <v>61</v>
      </c>
      <c r="C58" s="23">
        <v>1851350</v>
      </c>
      <c r="D58" s="23">
        <v>125000</v>
      </c>
      <c r="E58" s="23">
        <f t="shared" si="1"/>
        <v>1976350</v>
      </c>
    </row>
    <row r="59" spans="1:5" x14ac:dyDescent="0.25">
      <c r="A59" s="24" t="s">
        <v>51</v>
      </c>
      <c r="B59" s="26" t="s">
        <v>52</v>
      </c>
      <c r="C59" s="23">
        <v>74000</v>
      </c>
      <c r="D59" s="23">
        <v>0</v>
      </c>
      <c r="E59" s="23">
        <f t="shared" si="1"/>
        <v>74000</v>
      </c>
    </row>
    <row r="60" spans="1:5" x14ac:dyDescent="0.25">
      <c r="A60" s="24" t="s">
        <v>55</v>
      </c>
      <c r="B60" s="26" t="s">
        <v>56</v>
      </c>
      <c r="C60" s="23">
        <v>0</v>
      </c>
      <c r="D60" s="23">
        <v>0</v>
      </c>
      <c r="E60" s="23">
        <v>0</v>
      </c>
    </row>
    <row r="61" spans="1:5" x14ac:dyDescent="0.25">
      <c r="A61" s="27" t="s">
        <v>80</v>
      </c>
      <c r="B61" s="28" t="s">
        <v>62</v>
      </c>
      <c r="C61" s="21">
        <f>+C62+C65+C68+C71+C74+C77+C80</f>
        <v>185450</v>
      </c>
      <c r="D61" s="21">
        <f>+D62+D65+D68+D71+D74+D77+D80</f>
        <v>-12694</v>
      </c>
      <c r="E61" s="21">
        <f>+C61+D61</f>
        <v>172756</v>
      </c>
    </row>
    <row r="62" spans="1:5" x14ac:dyDescent="0.25">
      <c r="A62" s="11" t="s">
        <v>88</v>
      </c>
      <c r="B62" s="7" t="s">
        <v>5</v>
      </c>
      <c r="C62" s="8">
        <f t="shared" ref="C62:E63" si="2">+C63</f>
        <v>9000</v>
      </c>
      <c r="D62" s="8">
        <f t="shared" si="2"/>
        <v>0</v>
      </c>
      <c r="E62" s="8">
        <f t="shared" si="2"/>
        <v>9000</v>
      </c>
    </row>
    <row r="63" spans="1:5" x14ac:dyDescent="0.25">
      <c r="A63" s="25" t="s">
        <v>81</v>
      </c>
      <c r="B63" s="29" t="s">
        <v>82</v>
      </c>
      <c r="C63" s="22">
        <f t="shared" si="2"/>
        <v>9000</v>
      </c>
      <c r="D63" s="22">
        <f t="shared" si="2"/>
        <v>0</v>
      </c>
      <c r="E63" s="22">
        <f t="shared" si="2"/>
        <v>9000</v>
      </c>
    </row>
    <row r="64" spans="1:5" x14ac:dyDescent="0.25">
      <c r="A64" s="24" t="s">
        <v>63</v>
      </c>
      <c r="B64" s="26" t="s">
        <v>64</v>
      </c>
      <c r="C64" s="23">
        <v>9000</v>
      </c>
      <c r="D64" s="23">
        <v>0</v>
      </c>
      <c r="E64" s="23">
        <f t="shared" ref="E64:E80" si="3">+C64+D64</f>
        <v>9000</v>
      </c>
    </row>
    <row r="65" spans="1:5" x14ac:dyDescent="0.25">
      <c r="A65" s="7" t="s">
        <v>32</v>
      </c>
      <c r="B65" s="7" t="s">
        <v>7</v>
      </c>
      <c r="C65" s="8">
        <v>5000</v>
      </c>
      <c r="D65" s="8">
        <f>+D66</f>
        <v>-2904</v>
      </c>
      <c r="E65" s="8">
        <f t="shared" si="3"/>
        <v>2096</v>
      </c>
    </row>
    <row r="66" spans="1:5" x14ac:dyDescent="0.25">
      <c r="A66" s="25" t="s">
        <v>81</v>
      </c>
      <c r="B66" s="29" t="s">
        <v>82</v>
      </c>
      <c r="C66" s="22">
        <f>+C67</f>
        <v>5000</v>
      </c>
      <c r="D66" s="22">
        <f>+D67</f>
        <v>-2904</v>
      </c>
      <c r="E66" s="22">
        <f t="shared" si="3"/>
        <v>2096</v>
      </c>
    </row>
    <row r="67" spans="1:5" x14ac:dyDescent="0.25">
      <c r="A67" s="24" t="s">
        <v>63</v>
      </c>
      <c r="B67" s="26" t="s">
        <v>64</v>
      </c>
      <c r="C67" s="23">
        <v>5000</v>
      </c>
      <c r="D67" s="23">
        <v>-2904</v>
      </c>
      <c r="E67" s="23">
        <f t="shared" si="3"/>
        <v>2096</v>
      </c>
    </row>
    <row r="68" spans="1:5" x14ac:dyDescent="0.25">
      <c r="A68" s="7" t="s">
        <v>34</v>
      </c>
      <c r="B68" s="7" t="s">
        <v>9</v>
      </c>
      <c r="C68" s="8">
        <v>25000</v>
      </c>
      <c r="D68" s="8">
        <f>+D69</f>
        <v>932</v>
      </c>
      <c r="E68" s="8">
        <f t="shared" si="3"/>
        <v>25932</v>
      </c>
    </row>
    <row r="69" spans="1:5" x14ac:dyDescent="0.25">
      <c r="A69" s="25" t="s">
        <v>81</v>
      </c>
      <c r="B69" s="29" t="s">
        <v>82</v>
      </c>
      <c r="C69" s="22">
        <f>+C70</f>
        <v>25000</v>
      </c>
      <c r="D69" s="22">
        <f>+D70</f>
        <v>932</v>
      </c>
      <c r="E69" s="22">
        <f t="shared" si="3"/>
        <v>25932</v>
      </c>
    </row>
    <row r="70" spans="1:5" x14ac:dyDescent="0.25">
      <c r="A70" s="24" t="s">
        <v>63</v>
      </c>
      <c r="B70" s="26" t="s">
        <v>64</v>
      </c>
      <c r="C70" s="23">
        <v>25000</v>
      </c>
      <c r="D70" s="23">
        <v>932</v>
      </c>
      <c r="E70" s="23">
        <f t="shared" si="3"/>
        <v>25932</v>
      </c>
    </row>
    <row r="71" spans="1:5" x14ac:dyDescent="0.25">
      <c r="A71" s="7" t="s">
        <v>36</v>
      </c>
      <c r="B71" s="7" t="s">
        <v>19</v>
      </c>
      <c r="C71" s="8">
        <v>1400</v>
      </c>
      <c r="D71" s="8">
        <f>+D72</f>
        <v>-1400</v>
      </c>
      <c r="E71" s="8">
        <f t="shared" si="3"/>
        <v>0</v>
      </c>
    </row>
    <row r="72" spans="1:5" x14ac:dyDescent="0.25">
      <c r="A72" s="25" t="s">
        <v>81</v>
      </c>
      <c r="B72" s="29" t="s">
        <v>82</v>
      </c>
      <c r="C72" s="22">
        <f>+C73</f>
        <v>1400</v>
      </c>
      <c r="D72" s="22">
        <f>+D73</f>
        <v>-1400</v>
      </c>
      <c r="E72" s="22">
        <f t="shared" si="3"/>
        <v>0</v>
      </c>
    </row>
    <row r="73" spans="1:5" x14ac:dyDescent="0.25">
      <c r="A73" s="24" t="s">
        <v>63</v>
      </c>
      <c r="B73" s="26" t="s">
        <v>64</v>
      </c>
      <c r="C73" s="23">
        <v>1400</v>
      </c>
      <c r="D73" s="23">
        <v>-1400</v>
      </c>
      <c r="E73" s="23">
        <f t="shared" si="3"/>
        <v>0</v>
      </c>
    </row>
    <row r="74" spans="1:5" x14ac:dyDescent="0.25">
      <c r="A74" s="7" t="s">
        <v>42</v>
      </c>
      <c r="B74" s="7" t="s">
        <v>25</v>
      </c>
      <c r="C74" s="8">
        <v>333</v>
      </c>
      <c r="D74" s="8">
        <f>+D75</f>
        <v>17</v>
      </c>
      <c r="E74" s="8">
        <f t="shared" si="3"/>
        <v>350</v>
      </c>
    </row>
    <row r="75" spans="1:5" x14ac:dyDescent="0.25">
      <c r="A75" s="25" t="s">
        <v>81</v>
      </c>
      <c r="B75" s="29" t="s">
        <v>82</v>
      </c>
      <c r="C75" s="22">
        <f>+C76</f>
        <v>333</v>
      </c>
      <c r="D75" s="22">
        <f>+D76</f>
        <v>17</v>
      </c>
      <c r="E75" s="22">
        <f t="shared" si="3"/>
        <v>350</v>
      </c>
    </row>
    <row r="76" spans="1:5" x14ac:dyDescent="0.25">
      <c r="A76" s="24" t="s">
        <v>63</v>
      </c>
      <c r="B76" s="26" t="s">
        <v>64</v>
      </c>
      <c r="C76" s="23">
        <v>333</v>
      </c>
      <c r="D76" s="23">
        <v>17</v>
      </c>
      <c r="E76" s="23">
        <f t="shared" si="3"/>
        <v>350</v>
      </c>
    </row>
    <row r="77" spans="1:5" x14ac:dyDescent="0.25">
      <c r="A77" s="7" t="s">
        <v>46</v>
      </c>
      <c r="B77" s="7" t="s">
        <v>11</v>
      </c>
      <c r="C77" s="8">
        <v>3000</v>
      </c>
      <c r="D77" s="8">
        <v>-3000</v>
      </c>
      <c r="E77" s="8">
        <f t="shared" si="3"/>
        <v>0</v>
      </c>
    </row>
    <row r="78" spans="1:5" x14ac:dyDescent="0.25">
      <c r="A78" s="25" t="s">
        <v>81</v>
      </c>
      <c r="B78" s="29" t="s">
        <v>82</v>
      </c>
      <c r="C78" s="22">
        <f>+C79</f>
        <v>3000</v>
      </c>
      <c r="D78" s="22">
        <f>+D79</f>
        <v>-3000</v>
      </c>
      <c r="E78" s="22">
        <f t="shared" si="3"/>
        <v>0</v>
      </c>
    </row>
    <row r="79" spans="1:5" x14ac:dyDescent="0.25">
      <c r="A79" s="24" t="s">
        <v>63</v>
      </c>
      <c r="B79" s="26" t="s">
        <v>64</v>
      </c>
      <c r="C79" s="23">
        <v>3000</v>
      </c>
      <c r="D79" s="23">
        <v>-3000</v>
      </c>
      <c r="E79" s="23">
        <f t="shared" si="3"/>
        <v>0</v>
      </c>
    </row>
    <row r="80" spans="1:5" x14ac:dyDescent="0.25">
      <c r="A80" s="7" t="s">
        <v>47</v>
      </c>
      <c r="B80" s="7" t="s">
        <v>12</v>
      </c>
      <c r="C80" s="8">
        <v>141717</v>
      </c>
      <c r="D80" s="8">
        <f>+D81</f>
        <v>-6339</v>
      </c>
      <c r="E80" s="8">
        <f t="shared" si="3"/>
        <v>135378</v>
      </c>
    </row>
    <row r="81" spans="1:5" x14ac:dyDescent="0.25">
      <c r="A81" s="25" t="s">
        <v>81</v>
      </c>
      <c r="B81" s="29" t="s">
        <v>82</v>
      </c>
      <c r="C81" s="22">
        <f>+C82+C83</f>
        <v>141717</v>
      </c>
      <c r="D81" s="22">
        <f>+D82+D83</f>
        <v>-6339</v>
      </c>
      <c r="E81" s="22">
        <f>+E82+E83</f>
        <v>135378</v>
      </c>
    </row>
    <row r="82" spans="1:5" x14ac:dyDescent="0.25">
      <c r="A82" s="24" t="s">
        <v>63</v>
      </c>
      <c r="B82" s="26" t="s">
        <v>64</v>
      </c>
      <c r="C82" s="23">
        <v>0</v>
      </c>
      <c r="D82" s="23">
        <v>0</v>
      </c>
      <c r="E82" s="23">
        <v>0</v>
      </c>
    </row>
    <row r="83" spans="1:5" x14ac:dyDescent="0.25">
      <c r="A83" s="24" t="s">
        <v>65</v>
      </c>
      <c r="B83" s="26" t="s">
        <v>66</v>
      </c>
      <c r="C83" s="23">
        <v>141717</v>
      </c>
      <c r="D83" s="23">
        <v>-6339</v>
      </c>
      <c r="E83" s="23">
        <f t="shared" ref="E83:E117" si="4">+C83+D83</f>
        <v>135378</v>
      </c>
    </row>
    <row r="84" spans="1:5" x14ac:dyDescent="0.25">
      <c r="A84" s="27" t="s">
        <v>83</v>
      </c>
      <c r="B84" s="28" t="s">
        <v>67</v>
      </c>
      <c r="C84" s="21">
        <f>+C85+C88+C91+C96</f>
        <v>58900</v>
      </c>
      <c r="D84" s="21">
        <f>+D85+D88+D91+D96</f>
        <v>3000</v>
      </c>
      <c r="E84" s="21">
        <f t="shared" si="4"/>
        <v>61900</v>
      </c>
    </row>
    <row r="85" spans="1:5" x14ac:dyDescent="0.25">
      <c r="A85" s="11" t="s">
        <v>88</v>
      </c>
      <c r="B85" s="7" t="s">
        <v>5</v>
      </c>
      <c r="C85" s="8">
        <v>3400</v>
      </c>
      <c r="D85" s="8">
        <f>+D86</f>
        <v>0</v>
      </c>
      <c r="E85" s="8">
        <f t="shared" si="4"/>
        <v>3400</v>
      </c>
    </row>
    <row r="86" spans="1:5" x14ac:dyDescent="0.25">
      <c r="A86" s="25" t="s">
        <v>81</v>
      </c>
      <c r="B86" s="29" t="s">
        <v>82</v>
      </c>
      <c r="C86" s="22">
        <f>+C87</f>
        <v>3400</v>
      </c>
      <c r="D86" s="22">
        <f>+D87</f>
        <v>0</v>
      </c>
      <c r="E86" s="22">
        <f t="shared" si="4"/>
        <v>3400</v>
      </c>
    </row>
    <row r="87" spans="1:5" x14ac:dyDescent="0.25">
      <c r="A87" s="24" t="s">
        <v>63</v>
      </c>
      <c r="B87" s="26" t="s">
        <v>64</v>
      </c>
      <c r="C87" s="23">
        <v>3400</v>
      </c>
      <c r="D87" s="23">
        <v>0</v>
      </c>
      <c r="E87" s="23">
        <f t="shared" si="4"/>
        <v>3400</v>
      </c>
    </row>
    <row r="88" spans="1:5" x14ac:dyDescent="0.25">
      <c r="A88" s="7" t="s">
        <v>31</v>
      </c>
      <c r="B88" s="7" t="s">
        <v>6</v>
      </c>
      <c r="C88" s="8">
        <v>4000</v>
      </c>
      <c r="D88" s="8">
        <f>+D89</f>
        <v>3000</v>
      </c>
      <c r="E88" s="8">
        <f t="shared" si="4"/>
        <v>7000</v>
      </c>
    </row>
    <row r="89" spans="1:5" x14ac:dyDescent="0.25">
      <c r="A89" s="25" t="s">
        <v>81</v>
      </c>
      <c r="B89" s="29" t="s">
        <v>82</v>
      </c>
      <c r="C89" s="22">
        <f>+C90</f>
        <v>4000</v>
      </c>
      <c r="D89" s="22">
        <f>+D90</f>
        <v>3000</v>
      </c>
      <c r="E89" s="22">
        <f t="shared" si="4"/>
        <v>7000</v>
      </c>
    </row>
    <row r="90" spans="1:5" x14ac:dyDescent="0.25">
      <c r="A90" s="24" t="s">
        <v>63</v>
      </c>
      <c r="B90" s="26" t="s">
        <v>64</v>
      </c>
      <c r="C90" s="23">
        <v>4000</v>
      </c>
      <c r="D90" s="23">
        <v>3000</v>
      </c>
      <c r="E90" s="23">
        <f t="shared" si="4"/>
        <v>7000</v>
      </c>
    </row>
    <row r="91" spans="1:5" x14ac:dyDescent="0.25">
      <c r="A91" s="7" t="s">
        <v>36</v>
      </c>
      <c r="B91" s="7" t="s">
        <v>19</v>
      </c>
      <c r="C91" s="8">
        <v>51500</v>
      </c>
      <c r="D91" s="8">
        <f>+D92+D94</f>
        <v>0</v>
      </c>
      <c r="E91" s="8">
        <f t="shared" si="4"/>
        <v>51500</v>
      </c>
    </row>
    <row r="92" spans="1:5" x14ac:dyDescent="0.25">
      <c r="A92" s="25">
        <v>3</v>
      </c>
      <c r="B92" s="17" t="s">
        <v>78</v>
      </c>
      <c r="C92" s="22">
        <f>+C93</f>
        <v>25000</v>
      </c>
      <c r="D92" s="22">
        <f>+D93</f>
        <v>0</v>
      </c>
      <c r="E92" s="22">
        <f t="shared" si="4"/>
        <v>25000</v>
      </c>
    </row>
    <row r="93" spans="1:5" x14ac:dyDescent="0.25">
      <c r="A93" s="24" t="s">
        <v>53</v>
      </c>
      <c r="B93" s="18" t="s">
        <v>54</v>
      </c>
      <c r="C93" s="23">
        <v>25000</v>
      </c>
      <c r="D93" s="23">
        <v>0</v>
      </c>
      <c r="E93" s="23">
        <f t="shared" si="4"/>
        <v>25000</v>
      </c>
    </row>
    <row r="94" spans="1:5" x14ac:dyDescent="0.25">
      <c r="A94" s="25" t="s">
        <v>81</v>
      </c>
      <c r="B94" s="17" t="s">
        <v>82</v>
      </c>
      <c r="C94" s="22">
        <f>+C95</f>
        <v>26500</v>
      </c>
      <c r="D94" s="22">
        <f>+D95</f>
        <v>0</v>
      </c>
      <c r="E94" s="22">
        <f t="shared" si="4"/>
        <v>26500</v>
      </c>
    </row>
    <row r="95" spans="1:5" x14ac:dyDescent="0.25">
      <c r="A95" s="24" t="s">
        <v>63</v>
      </c>
      <c r="B95" s="26" t="s">
        <v>64</v>
      </c>
      <c r="C95" s="23">
        <v>26500</v>
      </c>
      <c r="D95" s="23">
        <v>0</v>
      </c>
      <c r="E95" s="23">
        <f t="shared" si="4"/>
        <v>26500</v>
      </c>
    </row>
    <row r="96" spans="1:5" x14ac:dyDescent="0.25">
      <c r="A96" s="7" t="s">
        <v>48</v>
      </c>
      <c r="B96" s="7" t="s">
        <v>29</v>
      </c>
      <c r="C96" s="8">
        <v>0</v>
      </c>
      <c r="D96" s="8">
        <v>0</v>
      </c>
      <c r="E96" s="8">
        <f t="shared" si="4"/>
        <v>0</v>
      </c>
    </row>
    <row r="97" spans="1:5" x14ac:dyDescent="0.25">
      <c r="A97" s="25" t="s">
        <v>81</v>
      </c>
      <c r="B97" s="29" t="s">
        <v>82</v>
      </c>
      <c r="C97" s="22">
        <f>+C98</f>
        <v>0</v>
      </c>
      <c r="D97" s="22">
        <f>+D98</f>
        <v>0</v>
      </c>
      <c r="E97" s="22">
        <f t="shared" si="4"/>
        <v>0</v>
      </c>
    </row>
    <row r="98" spans="1:5" x14ac:dyDescent="0.25">
      <c r="A98" s="24" t="s">
        <v>63</v>
      </c>
      <c r="B98" s="26" t="s">
        <v>64</v>
      </c>
      <c r="C98" s="23">
        <v>0</v>
      </c>
      <c r="D98" s="23">
        <v>0</v>
      </c>
      <c r="E98" s="23">
        <f t="shared" si="4"/>
        <v>0</v>
      </c>
    </row>
    <row r="99" spans="1:5" x14ac:dyDescent="0.25">
      <c r="A99" s="27" t="s">
        <v>84</v>
      </c>
      <c r="B99" s="28" t="s">
        <v>68</v>
      </c>
      <c r="C99" s="21">
        <f>+C100+C104+C108+C111</f>
        <v>419650</v>
      </c>
      <c r="D99" s="21">
        <f>+D100+D104+D108+D111</f>
        <v>35200</v>
      </c>
      <c r="E99" s="21">
        <f t="shared" si="4"/>
        <v>454850</v>
      </c>
    </row>
    <row r="100" spans="1:5" x14ac:dyDescent="0.25">
      <c r="A100" s="11" t="s">
        <v>88</v>
      </c>
      <c r="B100" s="7" t="s">
        <v>5</v>
      </c>
      <c r="C100" s="8">
        <v>231750</v>
      </c>
      <c r="D100" s="8">
        <f>+D101</f>
        <v>5200</v>
      </c>
      <c r="E100" s="8">
        <f t="shared" si="4"/>
        <v>236950</v>
      </c>
    </row>
    <row r="101" spans="1:5" x14ac:dyDescent="0.25">
      <c r="A101" s="25">
        <v>3</v>
      </c>
      <c r="B101" s="17" t="s">
        <v>78</v>
      </c>
      <c r="C101" s="22">
        <f>+C102+C103</f>
        <v>231750</v>
      </c>
      <c r="D101" s="22">
        <f>+D102+D103</f>
        <v>5200</v>
      </c>
      <c r="E101" s="22">
        <f t="shared" si="4"/>
        <v>236950</v>
      </c>
    </row>
    <row r="102" spans="1:5" x14ac:dyDescent="0.25">
      <c r="A102" s="24" t="s">
        <v>60</v>
      </c>
      <c r="B102" s="26" t="s">
        <v>61</v>
      </c>
      <c r="C102" s="23">
        <v>191250</v>
      </c>
      <c r="D102" s="23">
        <v>5200</v>
      </c>
      <c r="E102" s="23">
        <f t="shared" si="4"/>
        <v>196450</v>
      </c>
    </row>
    <row r="103" spans="1:5" x14ac:dyDescent="0.25">
      <c r="A103" s="24" t="s">
        <v>51</v>
      </c>
      <c r="B103" s="26" t="s">
        <v>52</v>
      </c>
      <c r="C103" s="23">
        <v>40500</v>
      </c>
      <c r="D103" s="23">
        <v>0</v>
      </c>
      <c r="E103" s="23">
        <f t="shared" si="4"/>
        <v>40500</v>
      </c>
    </row>
    <row r="104" spans="1:5" x14ac:dyDescent="0.25">
      <c r="A104" s="7" t="s">
        <v>33</v>
      </c>
      <c r="B104" s="7" t="s">
        <v>8</v>
      </c>
      <c r="C104" s="8">
        <v>62900</v>
      </c>
      <c r="D104" s="8">
        <f>+SUM(D107:D107)</f>
        <v>0</v>
      </c>
      <c r="E104" s="8">
        <f t="shared" si="4"/>
        <v>62900</v>
      </c>
    </row>
    <row r="105" spans="1:5" x14ac:dyDescent="0.25">
      <c r="A105" s="25">
        <v>3</v>
      </c>
      <c r="B105" s="17" t="s">
        <v>78</v>
      </c>
      <c r="C105" s="22">
        <f>+C106+C107</f>
        <v>62900</v>
      </c>
      <c r="D105" s="22">
        <f>+D106+D107</f>
        <v>0</v>
      </c>
      <c r="E105" s="22">
        <f t="shared" si="4"/>
        <v>62900</v>
      </c>
    </row>
    <row r="106" spans="1:5" x14ac:dyDescent="0.25">
      <c r="A106" s="24" t="s">
        <v>60</v>
      </c>
      <c r="B106" s="26" t="s">
        <v>61</v>
      </c>
      <c r="C106" s="23">
        <v>23000</v>
      </c>
      <c r="D106" s="23">
        <v>0</v>
      </c>
      <c r="E106" s="23">
        <f t="shared" si="4"/>
        <v>23000</v>
      </c>
    </row>
    <row r="107" spans="1:5" x14ac:dyDescent="0.25">
      <c r="A107" s="24" t="s">
        <v>51</v>
      </c>
      <c r="B107" s="26" t="s">
        <v>52</v>
      </c>
      <c r="C107" s="23">
        <v>39900</v>
      </c>
      <c r="D107" s="23">
        <v>0</v>
      </c>
      <c r="E107" s="23">
        <f t="shared" si="4"/>
        <v>39900</v>
      </c>
    </row>
    <row r="108" spans="1:5" x14ac:dyDescent="0.25">
      <c r="A108" s="7" t="s">
        <v>34</v>
      </c>
      <c r="B108" s="7" t="s">
        <v>9</v>
      </c>
      <c r="C108" s="8">
        <v>0</v>
      </c>
      <c r="D108" s="8">
        <f>+SUM(D110:D110)</f>
        <v>30000</v>
      </c>
      <c r="E108" s="8">
        <f t="shared" si="4"/>
        <v>30000</v>
      </c>
    </row>
    <row r="109" spans="1:5" x14ac:dyDescent="0.25">
      <c r="A109" s="25">
        <v>3</v>
      </c>
      <c r="B109" s="17" t="s">
        <v>78</v>
      </c>
      <c r="C109" s="22">
        <f>+C110</f>
        <v>0</v>
      </c>
      <c r="D109" s="22">
        <f>+D110</f>
        <v>30000</v>
      </c>
      <c r="E109" s="22">
        <f t="shared" si="4"/>
        <v>30000</v>
      </c>
    </row>
    <row r="110" spans="1:5" x14ac:dyDescent="0.25">
      <c r="A110" s="24" t="s">
        <v>51</v>
      </c>
      <c r="B110" s="26" t="s">
        <v>52</v>
      </c>
      <c r="C110" s="23">
        <v>0</v>
      </c>
      <c r="D110" s="23">
        <v>30000</v>
      </c>
      <c r="E110" s="23">
        <f t="shared" si="4"/>
        <v>30000</v>
      </c>
    </row>
    <row r="111" spans="1:5" x14ac:dyDescent="0.25">
      <c r="A111" s="7" t="s">
        <v>36</v>
      </c>
      <c r="B111" s="7" t="s">
        <v>19</v>
      </c>
      <c r="C111" s="8">
        <v>125000</v>
      </c>
      <c r="D111" s="8">
        <f>+H112</f>
        <v>0</v>
      </c>
      <c r="E111" s="8">
        <f t="shared" si="4"/>
        <v>125000</v>
      </c>
    </row>
    <row r="112" spans="1:5" x14ac:dyDescent="0.25">
      <c r="A112" s="25">
        <v>3</v>
      </c>
      <c r="B112" s="17" t="s">
        <v>78</v>
      </c>
      <c r="C112" s="22">
        <f>+C113</f>
        <v>125000</v>
      </c>
      <c r="D112" s="22">
        <f>+D113</f>
        <v>0</v>
      </c>
      <c r="E112" s="22">
        <f t="shared" si="4"/>
        <v>125000</v>
      </c>
    </row>
    <row r="113" spans="1:5" x14ac:dyDescent="0.25">
      <c r="A113" s="24" t="s">
        <v>51</v>
      </c>
      <c r="B113" s="26" t="s">
        <v>52</v>
      </c>
      <c r="C113" s="23">
        <v>125000</v>
      </c>
      <c r="D113" s="23">
        <v>0</v>
      </c>
      <c r="E113" s="23">
        <f t="shared" si="4"/>
        <v>125000</v>
      </c>
    </row>
    <row r="114" spans="1:5" x14ac:dyDescent="0.25">
      <c r="A114" s="27" t="s">
        <v>85</v>
      </c>
      <c r="B114" s="28" t="s">
        <v>69</v>
      </c>
      <c r="C114" s="21">
        <f>+C115+C120+C124+C128+C131+C134+C139</f>
        <v>78175</v>
      </c>
      <c r="D114" s="21">
        <f>+D115+D120+D124+D128+D131+D134+D139</f>
        <v>6300</v>
      </c>
      <c r="E114" s="21">
        <f t="shared" si="4"/>
        <v>84475</v>
      </c>
    </row>
    <row r="115" spans="1:5" x14ac:dyDescent="0.25">
      <c r="A115" s="11" t="s">
        <v>88</v>
      </c>
      <c r="B115" s="7" t="s">
        <v>5</v>
      </c>
      <c r="C115" s="8">
        <v>18300</v>
      </c>
      <c r="D115" s="8">
        <f>+D116</f>
        <v>0</v>
      </c>
      <c r="E115" s="8">
        <f t="shared" si="4"/>
        <v>18300</v>
      </c>
    </row>
    <row r="116" spans="1:5" x14ac:dyDescent="0.25">
      <c r="A116" s="25">
        <v>3</v>
      </c>
      <c r="B116" s="17" t="s">
        <v>78</v>
      </c>
      <c r="C116" s="22">
        <f>+C117+C118+C119</f>
        <v>18300</v>
      </c>
      <c r="D116" s="22">
        <f>+D117+D118+D119</f>
        <v>0</v>
      </c>
      <c r="E116" s="22">
        <f t="shared" si="4"/>
        <v>18300</v>
      </c>
    </row>
    <row r="117" spans="1:5" x14ac:dyDescent="0.25">
      <c r="A117" s="24" t="s">
        <v>60</v>
      </c>
      <c r="B117" s="26" t="s">
        <v>61</v>
      </c>
      <c r="C117" s="23">
        <v>4700</v>
      </c>
      <c r="D117" s="23">
        <v>0</v>
      </c>
      <c r="E117" s="23">
        <f t="shared" si="4"/>
        <v>4700</v>
      </c>
    </row>
    <row r="118" spans="1:5" x14ac:dyDescent="0.25">
      <c r="A118" s="24" t="s">
        <v>51</v>
      </c>
      <c r="B118" s="26" t="s">
        <v>52</v>
      </c>
      <c r="C118" s="23">
        <v>10100</v>
      </c>
      <c r="D118" s="23">
        <v>0</v>
      </c>
      <c r="E118" s="23">
        <f t="shared" ref="E118:E119" si="5">+C118+D118</f>
        <v>10100</v>
      </c>
    </row>
    <row r="119" spans="1:5" x14ac:dyDescent="0.25">
      <c r="A119" s="24" t="s">
        <v>53</v>
      </c>
      <c r="B119" s="18" t="s">
        <v>54</v>
      </c>
      <c r="C119" s="23">
        <v>3500</v>
      </c>
      <c r="D119" s="23">
        <v>0</v>
      </c>
      <c r="E119" s="23">
        <f t="shared" si="5"/>
        <v>3500</v>
      </c>
    </row>
    <row r="120" spans="1:5" x14ac:dyDescent="0.25">
      <c r="A120" s="7" t="s">
        <v>31</v>
      </c>
      <c r="B120" s="7" t="s">
        <v>6</v>
      </c>
      <c r="C120" s="8">
        <v>2700</v>
      </c>
      <c r="D120" s="8">
        <f>+D121</f>
        <v>0</v>
      </c>
      <c r="E120" s="8">
        <f t="shared" ref="E120:E151" si="6">+C120+D120</f>
        <v>2700</v>
      </c>
    </row>
    <row r="121" spans="1:5" x14ac:dyDescent="0.25">
      <c r="A121" s="25">
        <v>3</v>
      </c>
      <c r="B121" s="17" t="s">
        <v>78</v>
      </c>
      <c r="C121" s="22">
        <f>+C122+C123</f>
        <v>2700</v>
      </c>
      <c r="D121" s="22">
        <f>+D122+D123</f>
        <v>0</v>
      </c>
      <c r="E121" s="22">
        <f t="shared" si="6"/>
        <v>2700</v>
      </c>
    </row>
    <row r="122" spans="1:5" x14ac:dyDescent="0.25">
      <c r="A122" s="24" t="s">
        <v>51</v>
      </c>
      <c r="B122" s="26" t="s">
        <v>52</v>
      </c>
      <c r="C122" s="23">
        <v>2700</v>
      </c>
      <c r="D122" s="23">
        <v>0</v>
      </c>
      <c r="E122" s="23">
        <f t="shared" si="6"/>
        <v>2700</v>
      </c>
    </row>
    <row r="123" spans="1:5" x14ac:dyDescent="0.25">
      <c r="A123" s="24" t="s">
        <v>53</v>
      </c>
      <c r="B123" s="18" t="s">
        <v>54</v>
      </c>
      <c r="C123" s="23">
        <v>0</v>
      </c>
      <c r="D123" s="23">
        <v>0</v>
      </c>
      <c r="E123" s="23">
        <f t="shared" si="6"/>
        <v>0</v>
      </c>
    </row>
    <row r="124" spans="1:5" x14ac:dyDescent="0.25">
      <c r="A124" s="7" t="s">
        <v>33</v>
      </c>
      <c r="B124" s="7" t="s">
        <v>8</v>
      </c>
      <c r="C124" s="8">
        <v>36100</v>
      </c>
      <c r="D124" s="8">
        <f>+D125</f>
        <v>0</v>
      </c>
      <c r="E124" s="8">
        <f t="shared" si="6"/>
        <v>36100</v>
      </c>
    </row>
    <row r="125" spans="1:5" x14ac:dyDescent="0.25">
      <c r="A125" s="25">
        <v>3</v>
      </c>
      <c r="B125" s="17" t="s">
        <v>78</v>
      </c>
      <c r="C125" s="22">
        <f>+C126+C127</f>
        <v>36100</v>
      </c>
      <c r="D125" s="22">
        <f>+D126+D127</f>
        <v>0</v>
      </c>
      <c r="E125" s="22">
        <f t="shared" si="6"/>
        <v>36100</v>
      </c>
    </row>
    <row r="126" spans="1:5" x14ac:dyDescent="0.25">
      <c r="A126" s="24" t="s">
        <v>51</v>
      </c>
      <c r="B126" s="26" t="s">
        <v>52</v>
      </c>
      <c r="C126" s="23">
        <v>35500</v>
      </c>
      <c r="D126" s="23">
        <v>0</v>
      </c>
      <c r="E126" s="23">
        <f t="shared" si="6"/>
        <v>35500</v>
      </c>
    </row>
    <row r="127" spans="1:5" x14ac:dyDescent="0.25">
      <c r="A127" s="24" t="s">
        <v>53</v>
      </c>
      <c r="B127" s="18" t="s">
        <v>54</v>
      </c>
      <c r="C127" s="23">
        <v>600</v>
      </c>
      <c r="D127" s="23">
        <v>0</v>
      </c>
      <c r="E127" s="23">
        <f t="shared" si="6"/>
        <v>600</v>
      </c>
    </row>
    <row r="128" spans="1:5" x14ac:dyDescent="0.25">
      <c r="A128" s="7" t="s">
        <v>36</v>
      </c>
      <c r="B128" s="7" t="s">
        <v>19</v>
      </c>
      <c r="C128" s="8">
        <v>7575</v>
      </c>
      <c r="D128" s="8">
        <f>+D129</f>
        <v>0</v>
      </c>
      <c r="E128" s="8">
        <f t="shared" si="6"/>
        <v>7575</v>
      </c>
    </row>
    <row r="129" spans="1:5" x14ac:dyDescent="0.25">
      <c r="A129" s="25">
        <v>3</v>
      </c>
      <c r="B129" s="17" t="s">
        <v>78</v>
      </c>
      <c r="C129" s="22">
        <f>+C130</f>
        <v>7575</v>
      </c>
      <c r="D129" s="22">
        <f>+D130</f>
        <v>0</v>
      </c>
      <c r="E129" s="22">
        <f t="shared" si="6"/>
        <v>7575</v>
      </c>
    </row>
    <row r="130" spans="1:5" x14ac:dyDescent="0.25">
      <c r="A130" s="24" t="s">
        <v>51</v>
      </c>
      <c r="B130" s="26" t="s">
        <v>52</v>
      </c>
      <c r="C130" s="23">
        <v>7575</v>
      </c>
      <c r="D130" s="23">
        <v>0</v>
      </c>
      <c r="E130" s="23">
        <f t="shared" si="6"/>
        <v>7575</v>
      </c>
    </row>
    <row r="131" spans="1:5" x14ac:dyDescent="0.25">
      <c r="A131" s="7" t="s">
        <v>37</v>
      </c>
      <c r="B131" s="7" t="s">
        <v>20</v>
      </c>
      <c r="C131" s="8">
        <v>0</v>
      </c>
      <c r="D131" s="8">
        <f>+D132</f>
        <v>5640</v>
      </c>
      <c r="E131" s="8">
        <f t="shared" si="6"/>
        <v>5640</v>
      </c>
    </row>
    <row r="132" spans="1:5" x14ac:dyDescent="0.25">
      <c r="A132" s="25">
        <v>3</v>
      </c>
      <c r="B132" s="17" t="s">
        <v>78</v>
      </c>
      <c r="C132" s="22">
        <f>+C133</f>
        <v>0</v>
      </c>
      <c r="D132" s="22">
        <f>+D133</f>
        <v>5640</v>
      </c>
      <c r="E132" s="22">
        <f t="shared" si="6"/>
        <v>5640</v>
      </c>
    </row>
    <row r="133" spans="1:5" x14ac:dyDescent="0.25">
      <c r="A133" s="24" t="s">
        <v>51</v>
      </c>
      <c r="B133" s="26" t="s">
        <v>52</v>
      </c>
      <c r="C133" s="23">
        <v>0</v>
      </c>
      <c r="D133" s="23">
        <v>5640</v>
      </c>
      <c r="E133" s="23">
        <f t="shared" si="6"/>
        <v>5640</v>
      </c>
    </row>
    <row r="134" spans="1:5" x14ac:dyDescent="0.25">
      <c r="A134" s="7" t="s">
        <v>42</v>
      </c>
      <c r="B134" s="7" t="s">
        <v>25</v>
      </c>
      <c r="C134" s="8">
        <v>5000</v>
      </c>
      <c r="D134" s="8">
        <f>+D135</f>
        <v>660</v>
      </c>
      <c r="E134" s="8">
        <f t="shared" si="6"/>
        <v>5660</v>
      </c>
    </row>
    <row r="135" spans="1:5" x14ac:dyDescent="0.25">
      <c r="A135" s="25">
        <v>3</v>
      </c>
      <c r="B135" s="17" t="s">
        <v>78</v>
      </c>
      <c r="C135" s="22">
        <f>+C136+C137+C138</f>
        <v>5000</v>
      </c>
      <c r="D135" s="22">
        <f>+D136+D137+D138</f>
        <v>660</v>
      </c>
      <c r="E135" s="22">
        <f t="shared" si="6"/>
        <v>5660</v>
      </c>
    </row>
    <row r="136" spans="1:5" x14ac:dyDescent="0.25">
      <c r="A136" s="24" t="s">
        <v>51</v>
      </c>
      <c r="B136" s="26" t="s">
        <v>52</v>
      </c>
      <c r="C136" s="23">
        <v>1900</v>
      </c>
      <c r="D136" s="23">
        <v>1660</v>
      </c>
      <c r="E136" s="23">
        <f t="shared" si="6"/>
        <v>3560</v>
      </c>
    </row>
    <row r="137" spans="1:5" x14ac:dyDescent="0.25">
      <c r="A137" s="24" t="s">
        <v>70</v>
      </c>
      <c r="B137" s="26" t="s">
        <v>71</v>
      </c>
      <c r="C137" s="23">
        <v>1100</v>
      </c>
      <c r="D137" s="23">
        <v>-1000</v>
      </c>
      <c r="E137" s="23">
        <f t="shared" si="6"/>
        <v>100</v>
      </c>
    </row>
    <row r="138" spans="1:5" x14ac:dyDescent="0.25">
      <c r="A138" s="24" t="s">
        <v>53</v>
      </c>
      <c r="B138" s="18" t="s">
        <v>54</v>
      </c>
      <c r="C138" s="23">
        <v>2000</v>
      </c>
      <c r="D138" s="23">
        <v>0</v>
      </c>
      <c r="E138" s="23">
        <f t="shared" si="6"/>
        <v>2000</v>
      </c>
    </row>
    <row r="139" spans="1:5" x14ac:dyDescent="0.25">
      <c r="A139" s="7" t="s">
        <v>46</v>
      </c>
      <c r="B139" s="7" t="s">
        <v>11</v>
      </c>
      <c r="C139" s="8">
        <v>8500</v>
      </c>
      <c r="D139" s="8">
        <f>+D140</f>
        <v>0</v>
      </c>
      <c r="E139" s="8">
        <f t="shared" si="6"/>
        <v>8500</v>
      </c>
    </row>
    <row r="140" spans="1:5" x14ac:dyDescent="0.25">
      <c r="A140" s="25">
        <v>3</v>
      </c>
      <c r="B140" s="17" t="s">
        <v>78</v>
      </c>
      <c r="C140" s="22">
        <f>+C141+C142</f>
        <v>8500</v>
      </c>
      <c r="D140" s="22">
        <f>+D141+D142</f>
        <v>0</v>
      </c>
      <c r="E140" s="22">
        <f t="shared" si="6"/>
        <v>8500</v>
      </c>
    </row>
    <row r="141" spans="1:5" x14ac:dyDescent="0.25">
      <c r="A141" s="24" t="s">
        <v>51</v>
      </c>
      <c r="B141" s="26" t="s">
        <v>52</v>
      </c>
      <c r="C141" s="23">
        <v>7500</v>
      </c>
      <c r="D141" s="23">
        <v>0</v>
      </c>
      <c r="E141" s="23">
        <f t="shared" si="6"/>
        <v>7500</v>
      </c>
    </row>
    <row r="142" spans="1:5" x14ac:dyDescent="0.25">
      <c r="A142" s="24" t="s">
        <v>53</v>
      </c>
      <c r="B142" s="18" t="s">
        <v>54</v>
      </c>
      <c r="C142" s="23">
        <v>1000</v>
      </c>
      <c r="D142" s="23">
        <v>0</v>
      </c>
      <c r="E142" s="23">
        <f t="shared" si="6"/>
        <v>1000</v>
      </c>
    </row>
    <row r="143" spans="1:5" ht="25.5" x14ac:dyDescent="0.25">
      <c r="A143" s="27" t="s">
        <v>86</v>
      </c>
      <c r="B143" s="28" t="s">
        <v>72</v>
      </c>
      <c r="C143" s="21">
        <f>+C144+C147</f>
        <v>9500</v>
      </c>
      <c r="D143" s="21">
        <f>+D144+D147</f>
        <v>0</v>
      </c>
      <c r="E143" s="21">
        <f t="shared" si="6"/>
        <v>9500</v>
      </c>
    </row>
    <row r="144" spans="1:5" x14ac:dyDescent="0.25">
      <c r="A144" s="7" t="s">
        <v>38</v>
      </c>
      <c r="B144" s="7" t="s">
        <v>21</v>
      </c>
      <c r="C144" s="8">
        <v>1425</v>
      </c>
      <c r="D144" s="8">
        <f>+D145</f>
        <v>0</v>
      </c>
      <c r="E144" s="8">
        <f t="shared" si="6"/>
        <v>1425</v>
      </c>
    </row>
    <row r="145" spans="1:5" x14ac:dyDescent="0.25">
      <c r="A145" s="25">
        <v>3</v>
      </c>
      <c r="B145" s="17" t="s">
        <v>78</v>
      </c>
      <c r="C145" s="22">
        <f>+C146</f>
        <v>1425</v>
      </c>
      <c r="D145" s="22">
        <f>+D146</f>
        <v>0</v>
      </c>
      <c r="E145" s="22">
        <f t="shared" si="6"/>
        <v>1425</v>
      </c>
    </row>
    <row r="146" spans="1:5" x14ac:dyDescent="0.25">
      <c r="A146" s="24" t="s">
        <v>51</v>
      </c>
      <c r="B146" s="26" t="s">
        <v>52</v>
      </c>
      <c r="C146" s="23">
        <v>1425</v>
      </c>
      <c r="D146" s="23">
        <v>0</v>
      </c>
      <c r="E146" s="23">
        <f t="shared" si="6"/>
        <v>1425</v>
      </c>
    </row>
    <row r="147" spans="1:5" x14ac:dyDescent="0.25">
      <c r="A147" s="7" t="s">
        <v>43</v>
      </c>
      <c r="B147" s="7" t="s">
        <v>26</v>
      </c>
      <c r="C147" s="8">
        <v>8075</v>
      </c>
      <c r="D147" s="8">
        <f>+D148</f>
        <v>0</v>
      </c>
      <c r="E147" s="8">
        <f t="shared" si="6"/>
        <v>8075</v>
      </c>
    </row>
    <row r="148" spans="1:5" x14ac:dyDescent="0.25">
      <c r="A148" s="25">
        <v>3</v>
      </c>
      <c r="B148" s="17" t="s">
        <v>78</v>
      </c>
      <c r="C148" s="22">
        <f>+C149</f>
        <v>8075</v>
      </c>
      <c r="D148" s="22">
        <f>+D149</f>
        <v>0</v>
      </c>
      <c r="E148" s="22">
        <f t="shared" si="6"/>
        <v>8075</v>
      </c>
    </row>
    <row r="149" spans="1:5" x14ac:dyDescent="0.25">
      <c r="A149" s="24" t="s">
        <v>51</v>
      </c>
      <c r="B149" s="26" t="s">
        <v>52</v>
      </c>
      <c r="C149" s="23">
        <v>8075</v>
      </c>
      <c r="D149" s="23">
        <v>0</v>
      </c>
      <c r="E149" s="23">
        <f t="shared" si="6"/>
        <v>8075</v>
      </c>
    </row>
    <row r="150" spans="1:5" ht="25.5" x14ac:dyDescent="0.25">
      <c r="A150" s="27" t="s">
        <v>87</v>
      </c>
      <c r="B150" s="28" t="s">
        <v>73</v>
      </c>
      <c r="C150" s="21">
        <f>+C151+C155+C158+C161+C164+C168</f>
        <v>134500</v>
      </c>
      <c r="D150" s="21">
        <f>+D151+D155+D158+D161+D164+D168</f>
        <v>0</v>
      </c>
      <c r="E150" s="21">
        <f t="shared" si="6"/>
        <v>134500</v>
      </c>
    </row>
    <row r="151" spans="1:5" x14ac:dyDescent="0.25">
      <c r="A151" s="11" t="s">
        <v>88</v>
      </c>
      <c r="B151" s="7" t="s">
        <v>5</v>
      </c>
      <c r="C151" s="8">
        <v>67500</v>
      </c>
      <c r="D151" s="8">
        <f>+D152</f>
        <v>0</v>
      </c>
      <c r="E151" s="8">
        <f t="shared" si="6"/>
        <v>67500</v>
      </c>
    </row>
    <row r="152" spans="1:5" x14ac:dyDescent="0.25">
      <c r="A152" s="25">
        <v>3</v>
      </c>
      <c r="B152" s="17" t="s">
        <v>78</v>
      </c>
      <c r="C152" s="22">
        <f>+C153+C154</f>
        <v>67500</v>
      </c>
      <c r="D152" s="22">
        <f>+D153+D154</f>
        <v>0</v>
      </c>
      <c r="E152" s="22">
        <f t="shared" ref="E152:E170" si="7">+C152+D152</f>
        <v>67500</v>
      </c>
    </row>
    <row r="153" spans="1:5" x14ac:dyDescent="0.25">
      <c r="A153" s="24" t="s">
        <v>60</v>
      </c>
      <c r="B153" s="26" t="s">
        <v>61</v>
      </c>
      <c r="C153" s="23">
        <v>62900</v>
      </c>
      <c r="D153" s="23">
        <v>0</v>
      </c>
      <c r="E153" s="23">
        <f t="shared" si="7"/>
        <v>62900</v>
      </c>
    </row>
    <row r="154" spans="1:5" x14ac:dyDescent="0.25">
      <c r="A154" s="24" t="s">
        <v>51</v>
      </c>
      <c r="B154" s="26" t="s">
        <v>52</v>
      </c>
      <c r="C154" s="23">
        <v>4600</v>
      </c>
      <c r="D154" s="23">
        <v>0</v>
      </c>
      <c r="E154" s="23">
        <f t="shared" si="7"/>
        <v>4600</v>
      </c>
    </row>
    <row r="155" spans="1:5" x14ac:dyDescent="0.25">
      <c r="A155" s="7" t="s">
        <v>35</v>
      </c>
      <c r="B155" s="7" t="s">
        <v>18</v>
      </c>
      <c r="C155" s="8">
        <v>20000</v>
      </c>
      <c r="D155" s="8">
        <f>+D156</f>
        <v>0</v>
      </c>
      <c r="E155" s="8">
        <f t="shared" si="7"/>
        <v>20000</v>
      </c>
    </row>
    <row r="156" spans="1:5" x14ac:dyDescent="0.25">
      <c r="A156" s="25">
        <v>3</v>
      </c>
      <c r="B156" s="17" t="s">
        <v>78</v>
      </c>
      <c r="C156" s="22">
        <f>+C157</f>
        <v>20000</v>
      </c>
      <c r="D156" s="22">
        <f>+D157</f>
        <v>0</v>
      </c>
      <c r="E156" s="22">
        <f t="shared" si="7"/>
        <v>20000</v>
      </c>
    </row>
    <row r="157" spans="1:5" x14ac:dyDescent="0.25">
      <c r="A157" s="24" t="s">
        <v>60</v>
      </c>
      <c r="B157" s="26" t="s">
        <v>61</v>
      </c>
      <c r="C157" s="23">
        <v>20000</v>
      </c>
      <c r="D157" s="23">
        <v>0</v>
      </c>
      <c r="E157" s="23">
        <f t="shared" si="7"/>
        <v>20000</v>
      </c>
    </row>
    <row r="158" spans="1:5" x14ac:dyDescent="0.25">
      <c r="A158" s="7" t="s">
        <v>38</v>
      </c>
      <c r="B158" s="7" t="s">
        <v>21</v>
      </c>
      <c r="C158" s="8">
        <v>7050</v>
      </c>
      <c r="D158" s="8">
        <f>+D159</f>
        <v>-4142</v>
      </c>
      <c r="E158" s="8">
        <f t="shared" si="7"/>
        <v>2908</v>
      </c>
    </row>
    <row r="159" spans="1:5" x14ac:dyDescent="0.25">
      <c r="A159" s="25">
        <v>3</v>
      </c>
      <c r="B159" s="17" t="s">
        <v>78</v>
      </c>
      <c r="C159" s="22">
        <f>+C160</f>
        <v>7050</v>
      </c>
      <c r="D159" s="22">
        <f>+D160</f>
        <v>-4142</v>
      </c>
      <c r="E159" s="22">
        <f t="shared" si="7"/>
        <v>2908</v>
      </c>
    </row>
    <row r="160" spans="1:5" x14ac:dyDescent="0.25">
      <c r="A160" s="24" t="s">
        <v>60</v>
      </c>
      <c r="B160" s="26" t="s">
        <v>61</v>
      </c>
      <c r="C160" s="23">
        <v>7050</v>
      </c>
      <c r="D160" s="23">
        <v>-4142</v>
      </c>
      <c r="E160" s="23">
        <f t="shared" si="7"/>
        <v>2908</v>
      </c>
    </row>
    <row r="161" spans="1:5" x14ac:dyDescent="0.25">
      <c r="A161" s="7" t="s">
        <v>39</v>
      </c>
      <c r="B161" s="7" t="s">
        <v>22</v>
      </c>
      <c r="C161" s="8">
        <v>0</v>
      </c>
      <c r="D161" s="8">
        <f>+D162</f>
        <v>4142</v>
      </c>
      <c r="E161" s="8">
        <f t="shared" si="7"/>
        <v>4142</v>
      </c>
    </row>
    <row r="162" spans="1:5" x14ac:dyDescent="0.25">
      <c r="A162" s="25">
        <v>3</v>
      </c>
      <c r="B162" s="17" t="s">
        <v>78</v>
      </c>
      <c r="C162" s="22">
        <f>+C163</f>
        <v>0</v>
      </c>
      <c r="D162" s="22">
        <f>+D163</f>
        <v>4142</v>
      </c>
      <c r="E162" s="22">
        <f t="shared" si="7"/>
        <v>4142</v>
      </c>
    </row>
    <row r="163" spans="1:5" x14ac:dyDescent="0.25">
      <c r="A163" s="24" t="s">
        <v>60</v>
      </c>
      <c r="B163" s="26" t="s">
        <v>61</v>
      </c>
      <c r="C163" s="23">
        <v>0</v>
      </c>
      <c r="D163" s="23">
        <v>4142</v>
      </c>
      <c r="E163" s="23">
        <f t="shared" si="7"/>
        <v>4142</v>
      </c>
    </row>
    <row r="164" spans="1:5" x14ac:dyDescent="0.25">
      <c r="A164" s="7" t="s">
        <v>44</v>
      </c>
      <c r="B164" s="7" t="s">
        <v>27</v>
      </c>
      <c r="C164" s="8">
        <v>39950</v>
      </c>
      <c r="D164" s="8">
        <f>+D165</f>
        <v>-24474</v>
      </c>
      <c r="E164" s="8">
        <f t="shared" si="7"/>
        <v>15476</v>
      </c>
    </row>
    <row r="165" spans="1:5" x14ac:dyDescent="0.25">
      <c r="A165" s="25">
        <v>3</v>
      </c>
      <c r="B165" s="17" t="s">
        <v>78</v>
      </c>
      <c r="C165" s="22">
        <f>+C166+C167</f>
        <v>39950</v>
      </c>
      <c r="D165" s="22">
        <f>+D166+D167</f>
        <v>-24474</v>
      </c>
      <c r="E165" s="22">
        <f t="shared" si="7"/>
        <v>15476</v>
      </c>
    </row>
    <row r="166" spans="1:5" x14ac:dyDescent="0.25">
      <c r="A166" s="24" t="s">
        <v>60</v>
      </c>
      <c r="B166" s="26" t="s">
        <v>61</v>
      </c>
      <c r="C166" s="23">
        <v>32850</v>
      </c>
      <c r="D166" s="23">
        <v>-24474</v>
      </c>
      <c r="E166" s="23">
        <f t="shared" si="7"/>
        <v>8376</v>
      </c>
    </row>
    <row r="167" spans="1:5" x14ac:dyDescent="0.25">
      <c r="A167" s="24" t="s">
        <v>51</v>
      </c>
      <c r="B167" s="26" t="s">
        <v>52</v>
      </c>
      <c r="C167" s="23">
        <v>7100</v>
      </c>
      <c r="D167" s="23">
        <v>0</v>
      </c>
      <c r="E167" s="23">
        <f t="shared" si="7"/>
        <v>7100</v>
      </c>
    </row>
    <row r="168" spans="1:5" x14ac:dyDescent="0.25">
      <c r="A168" s="7" t="s">
        <v>45</v>
      </c>
      <c r="B168" s="7" t="s">
        <v>28</v>
      </c>
      <c r="C168" s="8">
        <v>0</v>
      </c>
      <c r="D168" s="8">
        <f>+D169</f>
        <v>24474</v>
      </c>
      <c r="E168" s="8">
        <f t="shared" si="7"/>
        <v>24474</v>
      </c>
    </row>
    <row r="169" spans="1:5" x14ac:dyDescent="0.25">
      <c r="A169" s="25">
        <v>3</v>
      </c>
      <c r="B169" s="17" t="s">
        <v>78</v>
      </c>
      <c r="C169" s="22">
        <f>+C170</f>
        <v>0</v>
      </c>
      <c r="D169" s="22">
        <f>+D170</f>
        <v>24474</v>
      </c>
      <c r="E169" s="22">
        <f t="shared" si="7"/>
        <v>24474</v>
      </c>
    </row>
    <row r="170" spans="1:5" x14ac:dyDescent="0.25">
      <c r="A170" s="24" t="s">
        <v>60</v>
      </c>
      <c r="B170" s="26" t="s">
        <v>61</v>
      </c>
      <c r="C170" s="23">
        <v>0</v>
      </c>
      <c r="D170" s="23">
        <v>24474</v>
      </c>
      <c r="E170" s="23">
        <f t="shared" si="7"/>
        <v>24474</v>
      </c>
    </row>
    <row r="171" spans="1:5" ht="25.5" x14ac:dyDescent="0.25">
      <c r="A171" s="27" t="s">
        <v>89</v>
      </c>
      <c r="B171" s="12" t="s">
        <v>74</v>
      </c>
      <c r="C171" s="21">
        <v>0</v>
      </c>
      <c r="D171" s="21">
        <v>0</v>
      </c>
      <c r="E171" s="21">
        <v>0</v>
      </c>
    </row>
    <row r="172" spans="1:5" x14ac:dyDescent="0.25">
      <c r="A172" s="11" t="s">
        <v>88</v>
      </c>
      <c r="B172" s="7" t="s">
        <v>5</v>
      </c>
      <c r="C172" s="8">
        <v>0</v>
      </c>
      <c r="D172" s="8">
        <f>+D173</f>
        <v>0</v>
      </c>
      <c r="E172" s="8">
        <f t="shared" ref="E172:E181" si="8">+C172+D172</f>
        <v>0</v>
      </c>
    </row>
    <row r="173" spans="1:5" x14ac:dyDescent="0.25">
      <c r="A173" s="25">
        <v>3</v>
      </c>
      <c r="B173" s="17" t="s">
        <v>78</v>
      </c>
      <c r="C173" s="22">
        <f>+C174+C175</f>
        <v>0</v>
      </c>
      <c r="D173" s="22">
        <f>+D174+D175</f>
        <v>0</v>
      </c>
      <c r="E173" s="22">
        <f t="shared" si="8"/>
        <v>0</v>
      </c>
    </row>
    <row r="174" spans="1:5" x14ac:dyDescent="0.25">
      <c r="A174" s="24" t="s">
        <v>60</v>
      </c>
      <c r="B174" s="26" t="s">
        <v>61</v>
      </c>
      <c r="C174" s="23">
        <v>0</v>
      </c>
      <c r="D174" s="23">
        <v>0</v>
      </c>
      <c r="E174" s="23">
        <f t="shared" si="8"/>
        <v>0</v>
      </c>
    </row>
    <row r="175" spans="1:5" x14ac:dyDescent="0.25">
      <c r="A175" s="24" t="s">
        <v>51</v>
      </c>
      <c r="B175" s="26" t="s">
        <v>52</v>
      </c>
      <c r="C175" s="23">
        <v>0</v>
      </c>
      <c r="D175" s="23">
        <v>0</v>
      </c>
      <c r="E175" s="23">
        <f t="shared" si="8"/>
        <v>0</v>
      </c>
    </row>
    <row r="176" spans="1:5" ht="25.5" x14ac:dyDescent="0.25">
      <c r="A176" s="27" t="s">
        <v>90</v>
      </c>
      <c r="B176" s="12" t="s">
        <v>75</v>
      </c>
      <c r="C176" s="21">
        <f>+C177+C180</f>
        <v>35000</v>
      </c>
      <c r="D176" s="21">
        <f>+D177+D180</f>
        <v>7284</v>
      </c>
      <c r="E176" s="21">
        <f t="shared" si="8"/>
        <v>42284</v>
      </c>
    </row>
    <row r="177" spans="1:5" x14ac:dyDescent="0.25">
      <c r="A177" s="7" t="s">
        <v>40</v>
      </c>
      <c r="B177" s="7" t="s">
        <v>23</v>
      </c>
      <c r="C177" s="8">
        <f>+C178</f>
        <v>35000</v>
      </c>
      <c r="D177" s="8">
        <f>+D178</f>
        <v>0</v>
      </c>
      <c r="E177" s="8">
        <f t="shared" si="8"/>
        <v>35000</v>
      </c>
    </row>
    <row r="178" spans="1:5" x14ac:dyDescent="0.25">
      <c r="A178" s="25">
        <v>3</v>
      </c>
      <c r="B178" s="17" t="s">
        <v>78</v>
      </c>
      <c r="C178" s="22">
        <f>+C179</f>
        <v>35000</v>
      </c>
      <c r="D178" s="22">
        <f>+D179</f>
        <v>0</v>
      </c>
      <c r="E178" s="22">
        <f t="shared" si="8"/>
        <v>35000</v>
      </c>
    </row>
    <row r="179" spans="1:5" x14ac:dyDescent="0.25">
      <c r="A179" s="24" t="s">
        <v>51</v>
      </c>
      <c r="B179" s="26" t="s">
        <v>52</v>
      </c>
      <c r="C179" s="23">
        <v>35000</v>
      </c>
      <c r="D179" s="23">
        <v>0</v>
      </c>
      <c r="E179" s="23">
        <f t="shared" si="8"/>
        <v>35000</v>
      </c>
    </row>
    <row r="180" spans="1:5" ht="14.25" customHeight="1" x14ac:dyDescent="0.25">
      <c r="A180" s="7" t="s">
        <v>41</v>
      </c>
      <c r="B180" s="7" t="s">
        <v>24</v>
      </c>
      <c r="C180" s="8">
        <v>0</v>
      </c>
      <c r="D180" s="8">
        <f>+D181</f>
        <v>7284</v>
      </c>
      <c r="E180" s="8">
        <f t="shared" si="8"/>
        <v>7284</v>
      </c>
    </row>
    <row r="181" spans="1:5" ht="14.25" customHeight="1" x14ac:dyDescent="0.25">
      <c r="A181" s="25">
        <v>3</v>
      </c>
      <c r="B181" s="17" t="s">
        <v>78</v>
      </c>
      <c r="C181" s="22">
        <f>+C182</f>
        <v>0</v>
      </c>
      <c r="D181" s="22">
        <f>+D182</f>
        <v>7284</v>
      </c>
      <c r="E181" s="22">
        <f t="shared" si="8"/>
        <v>7284</v>
      </c>
    </row>
    <row r="182" spans="1:5" x14ac:dyDescent="0.25">
      <c r="A182" s="24" t="s">
        <v>51</v>
      </c>
      <c r="B182" s="26" t="s">
        <v>52</v>
      </c>
      <c r="C182" s="23">
        <v>0</v>
      </c>
      <c r="D182" s="23">
        <v>7284</v>
      </c>
      <c r="E182" s="23">
        <f>C182+D182</f>
        <v>7284</v>
      </c>
    </row>
  </sheetData>
  <mergeCells count="5">
    <mergeCell ref="A2:E2"/>
    <mergeCell ref="A4:E4"/>
    <mergeCell ref="A6:G6"/>
    <mergeCell ref="A8:G8"/>
    <mergeCell ref="A11:B11"/>
  </mergeCells>
  <pageMargins left="0.7" right="0.7" top="0.75" bottom="0.75" header="0.3" footer="0.3"/>
  <pageSetup paperSize="9" orientation="portrait" r:id="rId1"/>
  <ignoredErrors>
    <ignoredError sqref="C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Račun prihoda i rashoda</vt:lpstr>
      <vt:lpstr>Prihodi i rashodi po izvorima</vt:lpstr>
      <vt:lpstr>Rashodi prema funkcijskoj kl</vt:lpstr>
      <vt:lpstr>Račun financiranja</vt:lpstr>
      <vt:lpstr>Preneseni višak manjak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dcterms:created xsi:type="dcterms:W3CDTF">2026-06-07T18:36:25Z</dcterms:created>
  <dcterms:modified xsi:type="dcterms:W3CDTF">2026-06-08T07:39:07Z</dcterms:modified>
</cp:coreProperties>
</file>